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7678C457-9154-4FBF-86D1-F62F4395348A}" xr6:coauthVersionLast="47" xr6:coauthVersionMax="47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Payments!$A$1:$I$97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39" l="1"/>
  <c r="G27" i="39" s="1"/>
  <c r="F77" i="45"/>
  <c r="C44" i="39"/>
  <c r="F80" i="45"/>
  <c r="F76" i="45"/>
  <c r="F74" i="45" l="1"/>
  <c r="F73" i="45"/>
  <c r="F72" i="45"/>
  <c r="F71" i="45"/>
  <c r="F70" i="45"/>
  <c r="F69" i="45"/>
  <c r="F68" i="45" l="1"/>
  <c r="F67" i="45"/>
  <c r="F66" i="45"/>
  <c r="F42" i="45" l="1"/>
  <c r="F20" i="45" l="1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E34" i="39" l="1"/>
  <c r="F78" i="45"/>
  <c r="F75" i="45"/>
  <c r="F65" i="45"/>
  <c r="F64" i="45" l="1"/>
  <c r="F61" i="45"/>
  <c r="F62" i="45"/>
  <c r="F63" i="45"/>
  <c r="F59" i="45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<sst xmlns="http://schemas.openxmlformats.org/spreadsheetml/2006/main" count="175" uniqueCount="111">
  <si>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</si>
  <si>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</si>
  <si>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</si>
  <si>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</si>
  <si>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</si>
  <si>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</si>
  <si>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</si>
  <si>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</si>
  <si>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</si>
  <si>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</si>
  <si>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</si>
  <si>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</si>
  <si>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</si>
  <si>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</si>
  <si>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</si>
  <si>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</si>
  <si>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</si>
  <si>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</si>
  <si>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</si>
  <si>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</si>
  <si>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</si>
  <si>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</si>
  <si>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</si>
  <si>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</si>
  <si>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</si>
  <si>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</si>
  <si>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</si>
  <si>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</si>
  <si>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</si>
  <si>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</si>
  <si>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</si>
  <si>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</si>
  <si>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</si>
  <si>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</si>
  <si>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</si>
  <si>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</si>
  <si>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</si>
  <si>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</si>
  <si>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</si>
  <si>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</si>
  <si>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</si>
  <si>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</si>
  <si>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</si>
  <si>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</si>
  <si>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</si>
  <si>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</si>
  <si>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</si>
  <si>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</si>
  <si>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</si>
  <si>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</si>
  <si>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</si>
  <si>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</si>
  <si>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</si>
  <si>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</si>
  <si>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</si>
  <si>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</si>
  <si>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</si>
  <si>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</si>
  <si>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</si>
  <si>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</si>
  <si>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</si>
  <si>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</si>
  <si>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</si>
  <si>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</si>
  <si>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</si>
  <si>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</si>
  <si>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</si>
  <si>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</si>
  <si>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</si>
  <si>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</si>
  <si>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</si>
  <si>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</si>
  <si>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</si>
  <si>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</si>
  <si>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</si>
  <si>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</si>
  <si>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</si>
  <si>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</si>
  <si>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</si>
  <si>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</si>
  <si>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</si>
  <si>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</si>
  <si>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</si>
  <si>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</si>
  <si>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</si>
  <si>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</si>
  <si>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</si>
  <si>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</si>
  <si>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</si>
  <si>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RBC</t>
  </si>
  <si>
    <t>White Lion</t>
  </si>
  <si>
    <t>w2</t>
  </si>
  <si>
    <t>2020/2021
Parish Plan Account</t>
  </si>
  <si>
    <t>mobile phone</t>
  </si>
  <si>
    <t>Playing field rent</t>
  </si>
  <si>
    <t>2021/2022
Budget</t>
  </si>
  <si>
    <t>2021/2022
Actual
General</t>
  </si>
  <si>
    <t>2021/2022
Actual
Allotment</t>
  </si>
  <si>
    <t>2022/2023 Budget</t>
  </si>
  <si>
    <t>PWLB</t>
  </si>
  <si>
    <t>e2</t>
  </si>
  <si>
    <t>Annual subscription</t>
  </si>
  <si>
    <t>eon</t>
  </si>
  <si>
    <t>p3</t>
  </si>
  <si>
    <t>tax and ni</t>
  </si>
  <si>
    <t>WALC</t>
  </si>
  <si>
    <t>clerks salary april</t>
  </si>
  <si>
    <t>white lion loan</t>
  </si>
  <si>
    <t>v1</t>
  </si>
  <si>
    <t>vat reclaim</t>
  </si>
  <si>
    <t>hmrc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</si>
</sst>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:G6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44662</v>
      </c>
      <c r="B3" s="13"/>
      <c r="C3" s="3" t="s">
        <v>89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7870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44665</v>
      </c>
      <c r="B4" s="13"/>
      <c r="C4" s="3" t="s">
        <v>110</v>
      </c>
      <c r="D4" s="8" t="s">
        <v>109</v>
      </c>
      <c r="E4" s="8" t="s">
        <v>108</v>
      </c>
      <c r="F4" s="8" t="str">
        <f>VLOOKUP(E4,'Budget v Actual'!A:B,2,FALSE)</f>
        <v>VAT Recovered</v>
      </c>
      <c r="G4" s="15">
        <v>2966.45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G6" sqref="G6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/>
      <c r="I1" s="21"/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44657</v>
      </c>
      <c r="B3" s="38"/>
      <c r="C3" s="39" t="s">
        <v>72</v>
      </c>
      <c r="D3" s="39" t="s">
        <v>104</v>
      </c>
      <c r="E3" s="39" t="s">
        <v>64</v>
      </c>
      <c r="F3" s="51" t="str">
        <f>VLOOKUP(E3,'Budget v Actual'!A:B,2,FALSE)</f>
        <v>Staff/contractor costs</v>
      </c>
      <c r="G3" s="41">
        <v>140.80000000000001</v>
      </c>
      <c r="H3" s="41"/>
      <c r="I3" s="42">
        <v>140.80000000000001</v>
      </c>
      <c r="K3" s="43"/>
      <c r="L3" s="39" t="s">
        <v>73</v>
      </c>
    </row>
    <row r="4" spans="1:12" s="39" customFormat="1" x14ac:dyDescent="0.2">
      <c r="A4" s="37">
        <v>44657</v>
      </c>
      <c r="B4" s="38"/>
      <c r="C4" s="39" t="s">
        <v>82</v>
      </c>
      <c r="D4" s="39" t="s">
        <v>106</v>
      </c>
      <c r="E4" s="39" t="s">
        <v>64</v>
      </c>
      <c r="F4" s="51" t="str">
        <f>VLOOKUP(E4,'Budget v Actual'!A:B,2,FALSE)</f>
        <v>Staff/contractor costs</v>
      </c>
      <c r="G4" s="41">
        <v>563.36</v>
      </c>
      <c r="H4" s="41"/>
      <c r="I4" s="42">
        <v>563.36</v>
      </c>
      <c r="K4" s="43"/>
      <c r="L4" s="39" t="s">
        <v>73</v>
      </c>
    </row>
    <row r="5" spans="1:12" s="39" customFormat="1" x14ac:dyDescent="0.2">
      <c r="A5" s="37">
        <v>44657</v>
      </c>
      <c r="B5" s="38"/>
      <c r="C5" s="39" t="s">
        <v>82</v>
      </c>
      <c r="D5" s="39" t="s">
        <v>93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v>12.66</v>
      </c>
      <c r="K5" s="43"/>
      <c r="L5" s="39" t="s">
        <v>73</v>
      </c>
    </row>
    <row r="6" spans="1:12" s="39" customFormat="1" x14ac:dyDescent="0.2">
      <c r="A6" s="37">
        <v>44657</v>
      </c>
      <c r="B6" s="38"/>
      <c r="C6" s="39" t="s">
        <v>105</v>
      </c>
      <c r="D6" s="39" t="s">
        <v>101</v>
      </c>
      <c r="E6" s="39" t="s">
        <v>100</v>
      </c>
      <c r="F6" s="51" t="str">
        <f>VLOOKUP(E6,'Budget v Actual'!A:B,2,FALSE)</f>
        <v>Subscriptions &amp; Membership</v>
      </c>
      <c r="G6" s="41"/>
      <c r="H6" s="41"/>
      <c r="I6" s="42">
        <v>192</v>
      </c>
      <c r="K6" s="43"/>
      <c r="L6" s="39" t="s">
        <v>73</v>
      </c>
    </row>
    <row r="7" spans="1:12" s="39" customFormat="1" x14ac:dyDescent="0.2">
      <c r="A7" s="37">
        <v>44657</v>
      </c>
      <c r="B7" s="38"/>
      <c r="C7" s="39" t="s">
        <v>102</v>
      </c>
      <c r="D7" s="39" t="s">
        <v>76</v>
      </c>
      <c r="E7" s="39" t="s">
        <v>103</v>
      </c>
      <c r="F7" s="51" t="str">
        <f>VLOOKUP(E7,'Budget v Actual'!A:B,2,FALSE)</f>
        <v>Street Lighting Maintenance</v>
      </c>
      <c r="G7" s="41">
        <v>415.34</v>
      </c>
      <c r="H7" s="41"/>
      <c r="I7" s="42">
        <v>415.34</v>
      </c>
      <c r="K7" s="43"/>
      <c r="L7" s="39" t="s">
        <v>73</v>
      </c>
    </row>
    <row r="8" spans="1:12" s="39" customFormat="1" x14ac:dyDescent="0.2">
      <c r="A8" s="37">
        <v>44672</v>
      </c>
      <c r="B8" s="38"/>
      <c r="C8" s="39" t="s">
        <v>99</v>
      </c>
      <c r="D8" s="39" t="s">
        <v>107</v>
      </c>
      <c r="E8" s="39" t="s">
        <v>91</v>
      </c>
      <c r="F8" s="51" t="str">
        <f>VLOOKUP(E8,'Budget v Actual'!A:B,2,FALSE)</f>
        <v>White Lion</v>
      </c>
      <c r="G8" s="41">
        <v>12468.26</v>
      </c>
      <c r="H8" s="41"/>
      <c r="I8" s="42">
        <v>12468.26</v>
      </c>
      <c r="K8" s="43"/>
      <c r="L8" s="39" t="s">
        <v>73</v>
      </c>
    </row>
    <row r="9" spans="1:12" s="39" customFormat="1" x14ac:dyDescent="0.2">
      <c r="A9" s="37"/>
      <c r="B9" s="38"/>
      <c r="D9" s="52"/>
      <c r="F9" s="51" t="e">
        <f>VLOOKUP(E9,'Budget v Actual'!A:B,2,FALSE)</f>
        <v>#N/A</v>
      </c>
      <c r="G9" s="41"/>
      <c r="H9" s="41"/>
      <c r="I9" s="42"/>
      <c r="K9" s="43"/>
      <c r="L9" s="39" t="s">
        <v>73</v>
      </c>
    </row>
    <row r="10" spans="1:12" s="39" customFormat="1" x14ac:dyDescent="0.2">
      <c r="A10" s="37"/>
      <c r="B10" s="38"/>
      <c r="D10" s="52"/>
      <c r="F10" s="51" t="e">
        <f>VLOOKUP(E10,'Budget v Actual'!A:B,2,FALSE)</f>
        <v>#N/A</v>
      </c>
      <c r="G10" s="41"/>
      <c r="H10" s="41"/>
      <c r="I10" s="42"/>
      <c r="K10" s="43"/>
      <c r="L10" s="39" t="s">
        <v>73</v>
      </c>
    </row>
    <row r="11" spans="1:12" s="39" customFormat="1" x14ac:dyDescent="0.2">
      <c r="A11" s="37"/>
      <c r="B11" s="38"/>
      <c r="D11" s="52"/>
      <c r="F11" s="51" t="e">
        <f>VLOOKUP(E11,'Budget v Actual'!A:B,2,FALSE)</f>
        <v>#N/A</v>
      </c>
      <c r="G11" s="41"/>
      <c r="H11" s="41"/>
      <c r="I11" s="42"/>
      <c r="K11" s="43"/>
      <c r="L11" s="39" t="s">
        <v>73</v>
      </c>
    </row>
    <row r="12" spans="1:12" s="39" customFormat="1" x14ac:dyDescent="0.2">
      <c r="A12" s="37"/>
      <c r="B12" s="38"/>
      <c r="D12" s="52"/>
      <c r="F12" s="51" t="e">
        <f>VLOOKUP(E12,'Budget v Actual'!A:B,2,FALSE)</f>
        <v>#N/A</v>
      </c>
      <c r="G12" s="41"/>
      <c r="H12" s="41"/>
      <c r="I12" s="42"/>
      <c r="K12" s="43"/>
      <c r="L12" s="39" t="s">
        <v>73</v>
      </c>
    </row>
    <row r="13" spans="1:12" s="39" customFormat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73</v>
      </c>
    </row>
    <row r="14" spans="1:12" s="39" customFormat="1" x14ac:dyDescent="0.2">
      <c r="A14" s="37"/>
      <c r="B14" s="38"/>
      <c r="F14" s="51" t="e">
        <f>VLOOKUP(E14,'Budget v Actual'!A:B,2,FALSE)</f>
        <v>#N/A</v>
      </c>
      <c r="G14" s="41"/>
      <c r="H14" s="41"/>
      <c r="I14" s="42"/>
      <c r="K14" s="43"/>
      <c r="L14" s="39" t="s">
        <v>73</v>
      </c>
    </row>
    <row r="15" spans="1:12" s="39" customFormat="1" x14ac:dyDescent="0.2">
      <c r="A15" s="37"/>
      <c r="B15" s="38"/>
      <c r="F15" s="51" t="e">
        <f>VLOOKUP(E15,'Budget v Actual'!A:B,2,FALSE)</f>
        <v>#N/A</v>
      </c>
      <c r="G15" s="41"/>
      <c r="H15" s="41"/>
      <c r="I15" s="42"/>
      <c r="K15" s="43"/>
      <c r="L15" s="39" t="s">
        <v>73</v>
      </c>
    </row>
    <row r="16" spans="1:12" s="39" customFormat="1" x14ac:dyDescent="0.2">
      <c r="A16" s="37"/>
      <c r="B16" s="38"/>
      <c r="F16" s="51" t="e">
        <f>VLOOKUP(E16,'Budget v Actual'!A:B,2,FALSE)</f>
        <v>#N/A</v>
      </c>
      <c r="G16" s="41"/>
      <c r="H16" s="41"/>
      <c r="I16" s="42"/>
      <c r="K16" s="43"/>
      <c r="L16" s="39" t="s">
        <v>73</v>
      </c>
    </row>
    <row r="17" spans="1:12" s="39" customFormat="1" x14ac:dyDescent="0.2">
      <c r="A17" s="37"/>
      <c r="B17" s="38"/>
      <c r="F17" s="51" t="e">
        <f>VLOOKUP(E17,'Budget v Actual'!A:B,2,FALSE)</f>
        <v>#N/A</v>
      </c>
      <c r="G17" s="41"/>
      <c r="H17" s="41"/>
      <c r="I17" s="42"/>
      <c r="K17" s="43"/>
      <c r="L17" s="39" t="s">
        <v>73</v>
      </c>
    </row>
    <row r="18" spans="1:12" s="39" customFormat="1" x14ac:dyDescent="0.2">
      <c r="A18" s="37"/>
      <c r="B18" s="38"/>
      <c r="F18" s="51" t="e">
        <f>VLOOKUP(E18,'Budget v Actual'!A:B,2,FALSE)</f>
        <v>#N/A</v>
      </c>
      <c r="G18" s="41"/>
      <c r="H18" s="41"/>
      <c r="I18" s="42"/>
      <c r="K18" s="43"/>
      <c r="L18" s="39" t="s">
        <v>73</v>
      </c>
    </row>
    <row r="19" spans="1:12" s="39" customFormat="1" x14ac:dyDescent="0.2">
      <c r="A19" s="37"/>
      <c r="B19" s="38"/>
      <c r="F19" s="51" t="e">
        <f>VLOOKUP(E19,'Budget v Actual'!A:B,2,FALSE)</f>
        <v>#N/A</v>
      </c>
      <c r="G19" s="41"/>
      <c r="H19" s="41"/>
      <c r="I19" s="42"/>
      <c r="K19" s="43"/>
      <c r="L19" s="39" t="s">
        <v>73</v>
      </c>
    </row>
    <row r="20" spans="1:12" s="39" customFormat="1" x14ac:dyDescent="0.2">
      <c r="A20" s="37"/>
      <c r="B20" s="38"/>
      <c r="F20" s="51" t="e">
        <f>VLOOKUP(E20,'Budget v Actual'!A:B,2,FALSE)</f>
        <v>#N/A</v>
      </c>
      <c r="G20" s="41"/>
      <c r="H20" s="41"/>
      <c r="I20" s="42"/>
      <c r="K20" s="43"/>
      <c r="L20" s="39" t="s">
        <v>73</v>
      </c>
    </row>
    <row r="21" spans="1:12" s="39" customFormat="1" x14ac:dyDescent="0.2">
      <c r="A21" s="37"/>
      <c r="B21" s="38"/>
      <c r="D21" s="52"/>
      <c r="F21" s="51" t="e">
        <f>VLOOKUP(E21,'Budget v Actual'!A:B,2,FALSE)</f>
        <v>#N/A</v>
      </c>
      <c r="G21" s="41"/>
      <c r="H21" s="41"/>
      <c r="I21" s="42"/>
      <c r="K21" s="43"/>
      <c r="L21" s="39" t="s">
        <v>73</v>
      </c>
    </row>
    <row r="22" spans="1:12" s="39" customFormat="1" x14ac:dyDescent="0.2">
      <c r="A22" s="37"/>
      <c r="B22" s="38"/>
      <c r="D22" s="52"/>
      <c r="F22" s="51" t="e">
        <f>VLOOKUP(E22,'Budget v Actual'!A:B,2,FALSE)</f>
        <v>#N/A</v>
      </c>
      <c r="G22" s="41"/>
      <c r="H22" s="41"/>
      <c r="I22" s="42"/>
      <c r="K22" s="43"/>
      <c r="L22" s="39" t="s">
        <v>73</v>
      </c>
    </row>
    <row r="23" spans="1:12" s="39" customFormat="1" x14ac:dyDescent="0.2">
      <c r="A23" s="37"/>
      <c r="B23" s="38"/>
      <c r="D23" s="52"/>
      <c r="F23" s="51" t="e">
        <f>VLOOKUP(E23,'Budget v Actual'!A:B,2,FALSE)</f>
        <v>#N/A</v>
      </c>
      <c r="G23" s="41"/>
      <c r="H23" s="41"/>
      <c r="I23" s="42"/>
      <c r="K23" s="43"/>
      <c r="L23" s="39" t="s">
        <v>73</v>
      </c>
    </row>
    <row r="24" spans="1:12" s="39" customFormat="1" x14ac:dyDescent="0.2">
      <c r="A24" s="37"/>
      <c r="B24" s="38"/>
      <c r="D24" s="52"/>
      <c r="F24" s="51" t="e">
        <f>VLOOKUP(E24,'Budget v Actual'!A:B,2,FALSE)</f>
        <v>#N/A</v>
      </c>
      <c r="G24" s="41"/>
      <c r="H24" s="41"/>
      <c r="I24" s="42"/>
      <c r="K24" s="43"/>
      <c r="L24" s="39" t="s">
        <v>73</v>
      </c>
    </row>
    <row r="25" spans="1:12" s="39" customFormat="1" x14ac:dyDescent="0.2">
      <c r="A25" s="37"/>
      <c r="B25" s="38"/>
      <c r="D25" s="52"/>
      <c r="F25" s="51" t="e">
        <f>VLOOKUP(E25,'Budget v Actual'!A:B,2,FALSE)</f>
        <v>#N/A</v>
      </c>
      <c r="G25" s="41"/>
      <c r="H25" s="41"/>
      <c r="I25" s="42"/>
      <c r="K25" s="43"/>
      <c r="L25" s="39" t="s">
        <v>73</v>
      </c>
    </row>
    <row r="26" spans="1:12" s="39" customFormat="1" x14ac:dyDescent="0.2">
      <c r="A26" s="37"/>
      <c r="B26" s="38"/>
      <c r="F26" s="51" t="e">
        <f>VLOOKUP(E26,'Budget v Actual'!A:B,2,FALSE)</f>
        <v>#N/A</v>
      </c>
      <c r="G26" s="41"/>
      <c r="H26" s="41"/>
      <c r="I26" s="42"/>
      <c r="K26" s="43"/>
      <c r="L26" s="39" t="s">
        <v>73</v>
      </c>
    </row>
    <row r="27" spans="1:12" s="39" customFormat="1" x14ac:dyDescent="0.2">
      <c r="A27" s="37"/>
      <c r="B27" s="38"/>
      <c r="F27" s="51" t="e">
        <f>VLOOKUP(E27,'Budget v Actual'!A:B,2,FALSE)</f>
        <v>#N/A</v>
      </c>
      <c r="G27" s="41"/>
      <c r="H27" s="41"/>
      <c r="I27" s="42"/>
      <c r="K27" s="43"/>
      <c r="L27" s="39" t="s">
        <v>73</v>
      </c>
    </row>
    <row r="28" spans="1:12" s="39" customFormat="1" x14ac:dyDescent="0.2">
      <c r="A28" s="37"/>
      <c r="B28" s="38"/>
      <c r="F28" s="51" t="e">
        <f>VLOOKUP(E28,'Budget v Actual'!A:B,2,FALSE)</f>
        <v>#N/A</v>
      </c>
      <c r="G28" s="41"/>
      <c r="H28" s="41"/>
      <c r="I28" s="42"/>
      <c r="K28" s="43"/>
      <c r="L28" s="39" t="s">
        <v>73</v>
      </c>
    </row>
    <row r="29" spans="1:12" s="39" customFormat="1" x14ac:dyDescent="0.2">
      <c r="A29" s="37"/>
      <c r="B29" s="38"/>
      <c r="F29" s="51" t="e">
        <f>VLOOKUP(E29,'Budget v Actual'!A:B,2,FALSE)</f>
        <v>#N/A</v>
      </c>
      <c r="G29" s="41"/>
      <c r="H29" s="41"/>
      <c r="I29" s="42"/>
      <c r="K29" s="43"/>
      <c r="L29" s="39" t="s">
        <v>73</v>
      </c>
    </row>
    <row r="30" spans="1:12" s="39" customFormat="1" x14ac:dyDescent="0.2">
      <c r="A30" s="37"/>
      <c r="B30" s="38"/>
      <c r="F30" s="51" t="e">
        <f>VLOOKUP(E30,'Budget v Actual'!A:B,2,FALSE)</f>
        <v>#N/A</v>
      </c>
      <c r="G30" s="41"/>
      <c r="H30" s="41"/>
      <c r="I30" s="42"/>
      <c r="K30" s="43"/>
      <c r="L30" s="39" t="s">
        <v>73</v>
      </c>
    </row>
    <row r="31" spans="1:12" s="39" customFormat="1" x14ac:dyDescent="0.2">
      <c r="A31" s="37"/>
      <c r="B31" s="38"/>
      <c r="F31" s="51" t="e">
        <f>VLOOKUP(E31,'Budget v Actual'!A:B,2,FALSE)</f>
        <v>#N/A</v>
      </c>
      <c r="G31" s="41"/>
      <c r="H31" s="41"/>
      <c r="I31" s="42"/>
      <c r="K31" s="43"/>
      <c r="L31" s="39" t="s">
        <v>73</v>
      </c>
    </row>
    <row r="32" spans="1:12" s="39" customFormat="1" x14ac:dyDescent="0.2">
      <c r="A32" s="37"/>
      <c r="B32" s="38"/>
      <c r="F32" s="51" t="e">
        <f>VLOOKUP(E32,'Budget v Actual'!A:B,2,FALSE)</f>
        <v>#N/A</v>
      </c>
      <c r="G32" s="41"/>
      <c r="H32" s="41"/>
      <c r="I32" s="42"/>
      <c r="K32" s="43"/>
      <c r="L32" s="39" t="s">
        <v>73</v>
      </c>
    </row>
    <row r="33" spans="1:12" s="39" customFormat="1" x14ac:dyDescent="0.2">
      <c r="A33" s="37"/>
      <c r="B33" s="38"/>
      <c r="F33" s="51" t="e">
        <f>VLOOKUP(E33,'Budget v Actual'!A:B,2,FALSE)</f>
        <v>#N/A</v>
      </c>
      <c r="G33" s="41"/>
      <c r="H33" s="41"/>
      <c r="I33" s="42"/>
      <c r="K33" s="43"/>
      <c r="L33" s="39" t="s">
        <v>73</v>
      </c>
    </row>
    <row r="34" spans="1:12" s="39" customFormat="1" x14ac:dyDescent="0.2">
      <c r="A34" s="37"/>
      <c r="B34" s="38"/>
      <c r="F34" s="51" t="e">
        <f>VLOOKUP(E34,'Budget v Actual'!A:B,2,FALSE)</f>
        <v>#N/A</v>
      </c>
      <c r="G34" s="41"/>
      <c r="H34" s="41"/>
      <c r="I34" s="42"/>
      <c r="K34" s="43"/>
      <c r="L34" s="39" t="s">
        <v>73</v>
      </c>
    </row>
    <row r="35" spans="1:12" s="39" customFormat="1" x14ac:dyDescent="0.2">
      <c r="A35" s="37"/>
      <c r="B35" s="38"/>
      <c r="F35" s="51" t="e">
        <f>VLOOKUP(E35,'Budget v Actual'!A:B,2,FALSE)</f>
        <v>#N/A</v>
      </c>
      <c r="G35" s="41"/>
      <c r="H35" s="41"/>
      <c r="I35" s="42"/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/>
      <c r="K36" s="43"/>
      <c r="L36" s="39" t="s">
        <v>73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/>
      <c r="K37" s="43"/>
      <c r="L37" s="39" t="s">
        <v>73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/>
      <c r="K38" s="43"/>
      <c r="L38" s="39" t="s">
        <v>73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/>
      <c r="K39" s="43"/>
      <c r="L39" s="39" t="s">
        <v>73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/>
      <c r="K40" s="43"/>
      <c r="L40" s="39" t="s">
        <v>73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/>
      <c r="K41" s="43"/>
      <c r="L41" s="39" t="s">
        <v>73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/>
      <c r="K42" s="43"/>
      <c r="L42" s="39" t="s">
        <v>73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/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/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/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/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/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/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/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/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/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/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/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/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/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/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/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/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/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/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/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/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/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/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/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/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/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/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/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/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/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/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/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/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/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/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/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/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/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/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3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3" zoomScaleNormal="100" workbookViewId="0">
      <selection activeCell="G44" sqref="G44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95</v>
      </c>
      <c r="D1" s="68"/>
      <c r="E1" s="69" t="s">
        <v>96</v>
      </c>
      <c r="F1" s="69" t="s">
        <v>97</v>
      </c>
      <c r="G1" s="70" t="s">
        <v>41</v>
      </c>
      <c r="H1" s="70" t="s">
        <v>98</v>
      </c>
      <c r="I1" s="70"/>
      <c r="J1" s="71" t="s">
        <v>92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7870</v>
      </c>
      <c r="F3" s="75"/>
      <c r="G3" s="75">
        <f t="shared" ref="G3:G12" si="0">SUM(E3:F3)</f>
        <v>7870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2966.45</v>
      </c>
      <c r="F11" s="75"/>
      <c r="G11" s="75">
        <f t="shared" si="0"/>
        <v>2966.45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10836.45</v>
      </c>
      <c r="F12" s="82">
        <f>SUM(F3:F11)</f>
        <v>0</v>
      </c>
      <c r="G12" s="82">
        <f t="shared" si="0"/>
        <v>10836.45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704.16000000000008</v>
      </c>
      <c r="F16" s="75"/>
      <c r="G16" s="75">
        <f t="shared" ref="G16:G38" si="1">SUM(E16:F16)</f>
        <v>704.16000000000008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0</v>
      </c>
      <c r="F18" s="75"/>
      <c r="G18" s="75">
        <f t="shared" si="1"/>
        <v>0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12.66</v>
      </c>
      <c r="F20" s="75"/>
      <c r="G20" s="75">
        <f t="shared" si="1"/>
        <v>12.66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0</v>
      </c>
      <c r="F22" s="75"/>
      <c r="G22" s="75">
        <f t="shared" si="1"/>
        <v>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0</v>
      </c>
      <c r="F24" s="75"/>
      <c r="G24" s="75">
        <f t="shared" si="1"/>
        <v>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0</v>
      </c>
      <c r="F26" s="75"/>
      <c r="G26" s="75">
        <f t="shared" si="1"/>
        <v>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0</v>
      </c>
      <c r="F27" s="75"/>
      <c r="G27" s="75">
        <f t="shared" si="1"/>
        <v>0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0</v>
      </c>
      <c r="F28" s="75"/>
      <c r="G28" s="75">
        <f t="shared" si="1"/>
        <v>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94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0</v>
      </c>
      <c r="F34" s="75"/>
      <c r="G34" s="75">
        <f t="shared" si="1"/>
        <v>0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415.34</v>
      </c>
      <c r="F35" s="75"/>
      <c r="G35" s="75">
        <f t="shared" si="1"/>
        <v>415.34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90</v>
      </c>
      <c r="C37" s="73">
        <v>0</v>
      </c>
      <c r="D37" s="78"/>
      <c r="E37" s="75">
        <f>SUMIF(Payments!E:E,A37,Payments!G:G)</f>
        <v>12468.26</v>
      </c>
      <c r="F37" s="75"/>
      <c r="G37" s="75">
        <f t="shared" si="1"/>
        <v>12468.26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13600.42</v>
      </c>
      <c r="F39" s="82">
        <f t="shared" si="2"/>
        <v>0</v>
      </c>
      <c r="G39" s="82">
        <f t="shared" si="2"/>
        <v>13600.42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220062.32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10836.45</v>
      </c>
      <c r="F42" s="89">
        <f>F12</f>
        <v>0</v>
      </c>
      <c r="G42" s="89">
        <f>SUM(E42:F42)</f>
        <v>10836.45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-13600.42</v>
      </c>
      <c r="F43" s="89">
        <f>-SUM(F39)</f>
        <v>0</v>
      </c>
      <c r="G43" s="89">
        <f>SUM(E43:F43)</f>
        <v>-13600.42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250520.34</v>
      </c>
      <c r="F44" s="89">
        <f t="shared" si="3"/>
        <v>0</v>
      </c>
      <c r="G44" s="89">
        <f t="shared" si="3"/>
        <v>217298.35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217298.35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April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2022-04-06T11:56:20Z</cp:lastPrinted>
  <dcterms:created xsi:type="dcterms:W3CDTF">2000-02-12T16:04:24Z</dcterms:created>
  <dcterms:modified xsi:type="dcterms:W3CDTF">2022-05-12T06:47:23Z</dcterms:modified>
</cp:coreProperties>
</file>