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B692CA13-D001-4F49-A1E9-88C234324407}" xr6:coauthVersionLast="47" xr6:coauthVersionMax="47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8" i="45" l="1"/>
  <c r="I87" i="45"/>
  <c r="I86" i="45"/>
  <c r="F77" i="45"/>
  <c r="C44" i="39"/>
  <c r="I85" i="45"/>
  <c r="I84" i="45"/>
  <c r="I83" i="45"/>
  <c r="F80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<sst xmlns="http://schemas.openxmlformats.org/spreadsheetml/2006/main" count="423" uniqueCount="182">
  <si>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</si>
  <si>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</si>
  <si>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</si>
  <si>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</si>
  <si>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</si>
  <si>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</si>
  <si>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</si>
  <si>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</si>
  <si>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</si>
  <si>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</si>
  <si>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</si>
  <si>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</si>
  <si>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</si>
  <si>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</si>
  <si>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</si>
  <si>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</si>
  <si>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</si>
  <si>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</si>
  <si>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</si>
  <si>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</si>
  <si>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</si>
  <si>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</si>
  <si>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</si>
  <si>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</si>
  <si>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</si>
  <si>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</si>
  <si>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</si>
  <si>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</si>
  <si>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</si>
  <si>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</si>
  <si>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</si>
  <si>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</si>
  <si>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</si>
  <si>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</si>
  <si>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</si>
  <si>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</si>
  <si>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</si>
  <si>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</si>
  <si>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</si>
  <si>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</si>
  <si>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</si>
  <si>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</si>
  <si>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</si>
  <si>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</si>
  <si>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</si>
  <si>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</si>
  <si>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</si>
  <si>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</si>
  <si>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</si>
  <si>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</si>
  <si>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</si>
  <si>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</si>
  <si>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</si>
  <si>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</si>
  <si>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</si>
  <si>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</si>
  <si>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</si>
  <si>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</si>
  <si>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</si>
  <si>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</si>
  <si>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</si>
  <si>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</si>
  <si>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</si>
  <si>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</si>
  <si>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</si>
  <si>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</si>
  <si>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</si>
  <si>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</si>
  <si>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</si>
  <si>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</si>
  <si>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</si>
  <si>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</si>
  <si>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</si>
  <si>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</si>
  <si>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</si>
  <si>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</si>
  <si>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</si>
  <si>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</si>
  <si>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</si>
  <si>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</si>
  <si>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</si>
  <si>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</si>
  <si>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</si>
  <si>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</si>
  <si>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</si>
  <si>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</si>
  <si>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</si>
  <si>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</si>
  <si>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</si>
  <si>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</si>
  <si>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</si>
  <si>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</si>
  <si>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</si>
  <si>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</si>
  <si>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</si>
  <si>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</si>
  <si>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</si>
  <si>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</si>
  <si>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</si>
  <si>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</si>
  <si>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</si>
  <si>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</si>
  <si>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</si>
  <si>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</si>
  <si>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</si>
  <si>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</si>
  <si>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</si>
  <si>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</si>
  <si>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</si>
  <si>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</si>
  <si>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</si>
  <si>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</si>
  <si>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</si>
  <si>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</si>
  <si>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</si>
  <si>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</si>
  <si>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</si>
  <si>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</si>
  <si>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</si>
  <si>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</si>
  <si>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</si>
  <si>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</si>
  <si>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</si>
  <si>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</si>
  <si>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</si>
  <si>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</si>
  <si>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</si>
  <si>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</si>
  <si>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</si>
  <si>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</si>
  <si>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</si>
  <si>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</si>
  <si>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</si>
  <si>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</si>
  <si>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</si>
  <si>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</si>
  <si>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</si>
  <si>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</si>
  <si>
    <t>round the revel</t>
  </si>
  <si>
    <t>donation</t>
  </si>
  <si>
    <t>f1</t>
  </si>
  <si>
    <t>Focus Consultants</t>
  </si>
  <si>
    <t>architects</t>
  </si>
  <si>
    <t>DCA consultancy</t>
  </si>
  <si>
    <t>Burrell Foley</t>
  </si>
  <si>
    <t>Macafee renewal</t>
  </si>
  <si>
    <t>Precept 2/2</t>
  </si>
  <si>
    <t>Clerks salary Sept</t>
  </si>
  <si>
    <t>stationary &amp; ink</t>
  </si>
  <si>
    <t>P Goodwin</t>
  </si>
  <si>
    <t>Allotment rent</t>
  </si>
  <si>
    <t>JS Fielding</t>
  </si>
  <si>
    <t>c1</t>
  </si>
  <si>
    <t>Playing field mowing</t>
  </si>
  <si>
    <t>Colin Downes</t>
  </si>
  <si>
    <t>PKF Littlejohn</t>
  </si>
  <si>
    <t>External Audit</t>
  </si>
  <si>
    <t>p4</t>
  </si>
  <si>
    <t>chairmans training</t>
  </si>
  <si>
    <t>clerks salary Oct 21</t>
  </si>
  <si>
    <t>employee tax</t>
  </si>
  <si>
    <t>rememberance wreath</t>
  </si>
  <si>
    <t>white lion licence fee</t>
  </si>
  <si>
    <t>rugby borough council</t>
  </si>
  <si>
    <t>rbl</t>
  </si>
  <si>
    <t>p3</t>
  </si>
  <si>
    <t>f4</t>
  </si>
  <si>
    <t>Plunkett Foundation</t>
  </si>
  <si>
    <t>paper</t>
  </si>
  <si>
    <t>microsoft office renewal</t>
  </si>
  <si>
    <t>clerks salary nov 21</t>
  </si>
  <si>
    <t xml:space="preserve">clerks salary dec </t>
  </si>
  <si>
    <t>clerks salary jan</t>
  </si>
  <si>
    <t>grass cutting</t>
  </si>
  <si>
    <t>KS Gardens</t>
  </si>
  <si>
    <t>AHF</t>
  </si>
  <si>
    <t>White lion grant</t>
  </si>
  <si>
    <t>J Richardson</t>
  </si>
  <si>
    <t>Allotment rents</t>
  </si>
  <si>
    <t>a4</t>
  </si>
  <si>
    <t>clerks salary feb</t>
  </si>
  <si>
    <t>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</si>
</sst>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6" sqref="E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44445</v>
      </c>
      <c r="B4" s="13"/>
      <c r="C4" s="3" t="s">
        <v>90</v>
      </c>
      <c r="D4" s="8" t="s">
        <v>146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>
        <v>44593</v>
      </c>
      <c r="B5" s="13"/>
      <c r="C5" s="3" t="s">
        <v>175</v>
      </c>
      <c r="D5" s="8" t="s">
        <v>176</v>
      </c>
      <c r="E5" s="8" t="s">
        <v>181</v>
      </c>
      <c r="F5" s="8" t="str">
        <f>VLOOKUP(E5,'Budget v Actual'!A:B,2,FALSE)</f>
        <v>White Lion</v>
      </c>
      <c r="G5" s="15">
        <v>7500</v>
      </c>
      <c r="H5" s="15"/>
      <c r="I5" s="15"/>
      <c r="J5" s="8"/>
      <c r="K5" s="23"/>
      <c r="M5" s="1" t="s">
        <v>73</v>
      </c>
    </row>
    <row r="6" spans="1:13" s="1" customFormat="1" ht="12" x14ac:dyDescent="0.2">
      <c r="A6" s="2">
        <v>44600</v>
      </c>
      <c r="B6" s="27"/>
      <c r="C6" s="4" t="s">
        <v>177</v>
      </c>
      <c r="D6" s="4" t="s">
        <v>178</v>
      </c>
      <c r="E6" s="4" t="s">
        <v>179</v>
      </c>
      <c r="F6" s="8" t="str">
        <f>VLOOKUP(E6,'Budget v Actual'!A:B,2,FALSE)</f>
        <v>Allotments</v>
      </c>
      <c r="G6" s="15">
        <v>200</v>
      </c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76" activePane="bottomLeft" state="frozen"/>
      <selection activeCell="B1" sqref="B1"/>
      <selection pane="bottomLeft" activeCell="C88" sqref="C88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8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>
        <v>44421</v>
      </c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>
        <v>44421</v>
      </c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>
        <v>44421</v>
      </c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>
        <v>44421</v>
      </c>
      <c r="B43" s="38"/>
      <c r="C43" s="39" t="s">
        <v>138</v>
      </c>
      <c r="D43" s="39" t="s">
        <v>139</v>
      </c>
      <c r="E43" s="39" t="s">
        <v>140</v>
      </c>
      <c r="F43" s="51" t="str">
        <f>VLOOKUP(E43,'Budget v Actual'!A:B,2,FALSE)</f>
        <v>Round The Revel</v>
      </c>
      <c r="G43" s="41">
        <v>200</v>
      </c>
      <c r="H43" s="41"/>
      <c r="I43" s="42">
        <f t="shared" si="1"/>
        <v>200</v>
      </c>
      <c r="K43" s="43"/>
      <c r="L43" s="39" t="s">
        <v>73</v>
      </c>
    </row>
    <row r="44" spans="1:12" s="39" customFormat="1" x14ac:dyDescent="0.2">
      <c r="A44" s="37">
        <v>44434</v>
      </c>
      <c r="B44" s="38"/>
      <c r="C44" s="39" t="s">
        <v>141</v>
      </c>
      <c r="D44" s="39" t="s">
        <v>142</v>
      </c>
      <c r="E44" s="39" t="s">
        <v>92</v>
      </c>
      <c r="F44" s="51" t="str">
        <f>VLOOKUP(E44,'Budget v Actual'!A:B,2,FALSE)</f>
        <v>White Lion</v>
      </c>
      <c r="G44" s="41">
        <v>960</v>
      </c>
      <c r="H44" s="41"/>
      <c r="I44" s="42">
        <f t="shared" si="1"/>
        <v>960</v>
      </c>
      <c r="K44" s="43"/>
      <c r="L44" s="39" t="s">
        <v>73</v>
      </c>
    </row>
    <row r="45" spans="1:12" s="39" customFormat="1" x14ac:dyDescent="0.2">
      <c r="A45" s="37">
        <v>44434</v>
      </c>
      <c r="B45" s="38"/>
      <c r="C45" s="39" t="s">
        <v>143</v>
      </c>
      <c r="D45" s="39" t="s">
        <v>142</v>
      </c>
      <c r="E45" s="39" t="s">
        <v>92</v>
      </c>
      <c r="F45" s="51" t="str">
        <f>VLOOKUP(E45,'Budget v Actual'!A:B,2,FALSE)</f>
        <v>White Lion</v>
      </c>
      <c r="G45" s="41">
        <v>2400</v>
      </c>
      <c r="H45" s="41"/>
      <c r="I45" s="42">
        <f t="shared" si="1"/>
        <v>2400</v>
      </c>
      <c r="K45" s="43"/>
    </row>
    <row r="46" spans="1:12" s="39" customFormat="1" x14ac:dyDescent="0.2">
      <c r="A46" s="37">
        <v>44434</v>
      </c>
      <c r="B46" s="38"/>
      <c r="C46" s="39" t="s">
        <v>144</v>
      </c>
      <c r="D46" s="39" t="s">
        <v>142</v>
      </c>
      <c r="E46" s="39" t="s">
        <v>92</v>
      </c>
      <c r="F46" s="51" t="str">
        <f>VLOOKUP(E46,'Budget v Actual'!A:B,2,FALSE)</f>
        <v>White Lion</v>
      </c>
      <c r="G46" s="41">
        <v>2400</v>
      </c>
      <c r="H46" s="41"/>
      <c r="I46" s="42">
        <f t="shared" si="1"/>
        <v>2400</v>
      </c>
      <c r="K46" s="43"/>
      <c r="L46" s="39" t="s">
        <v>73</v>
      </c>
    </row>
    <row r="47" spans="1:12" s="39" customFormat="1" x14ac:dyDescent="0.2">
      <c r="A47" s="37">
        <v>44434</v>
      </c>
      <c r="B47" s="38"/>
      <c r="C47" s="39" t="s">
        <v>82</v>
      </c>
      <c r="D47" s="39" t="s">
        <v>145</v>
      </c>
      <c r="E47" s="39" t="s">
        <v>130</v>
      </c>
      <c r="F47" s="51" t="str">
        <f>VLOOKUP(E47,'Budget v Actual'!A:B,2,FALSE)</f>
        <v>IT (website support)</v>
      </c>
      <c r="G47" s="41">
        <v>89.99</v>
      </c>
      <c r="H47" s="41"/>
      <c r="I47" s="42">
        <f t="shared" si="1"/>
        <v>89.99</v>
      </c>
      <c r="K47" s="43"/>
    </row>
    <row r="48" spans="1:12" s="39" customFormat="1" x14ac:dyDescent="0.2">
      <c r="A48" s="37">
        <v>44435</v>
      </c>
      <c r="B48" s="38"/>
      <c r="C48" s="39" t="s">
        <v>141</v>
      </c>
      <c r="D48" s="39" t="s">
        <v>142</v>
      </c>
      <c r="E48" s="39" t="s">
        <v>92</v>
      </c>
      <c r="F48" s="51" t="str">
        <f>VLOOKUP(E48,'Budget v Actual'!A:B,2,FALSE)</f>
        <v>White Lion</v>
      </c>
      <c r="G48" s="41">
        <v>1200</v>
      </c>
      <c r="H48" s="41"/>
      <c r="I48" s="42">
        <f t="shared" si="1"/>
        <v>1200</v>
      </c>
      <c r="K48" s="43"/>
    </row>
    <row r="49" spans="1:11" s="39" customFormat="1" x14ac:dyDescent="0.2">
      <c r="A49" s="37">
        <v>44435</v>
      </c>
      <c r="B49" s="38"/>
      <c r="C49" s="39" t="s">
        <v>143</v>
      </c>
      <c r="D49" s="39" t="s">
        <v>142</v>
      </c>
      <c r="E49" s="39" t="s">
        <v>92</v>
      </c>
      <c r="F49" s="51" t="str">
        <f>VLOOKUP(E49,'Budget v Actual'!A:B,2,FALSE)</f>
        <v>White Lion</v>
      </c>
      <c r="G49" s="41">
        <v>5280</v>
      </c>
      <c r="H49" s="41"/>
      <c r="I49" s="42">
        <f t="shared" si="1"/>
        <v>5280</v>
      </c>
      <c r="K49" s="43"/>
    </row>
    <row r="50" spans="1:11" s="39" customFormat="1" x14ac:dyDescent="0.2">
      <c r="A50" s="37">
        <v>44454</v>
      </c>
      <c r="B50" s="38"/>
      <c r="C50" s="39" t="s">
        <v>82</v>
      </c>
      <c r="D50" s="39" t="s">
        <v>147</v>
      </c>
      <c r="E50" s="39" t="s">
        <v>64</v>
      </c>
      <c r="F50" s="51" t="str">
        <f>VLOOKUP(E50,'Budget v Actual'!A:B,2,FALSE)</f>
        <v>Staff/contractor costs</v>
      </c>
      <c r="G50" s="41">
        <v>524.72</v>
      </c>
      <c r="H50" s="41"/>
      <c r="I50" s="42">
        <f t="shared" si="1"/>
        <v>524.72</v>
      </c>
      <c r="K50" s="43"/>
    </row>
    <row r="51" spans="1:11" s="39" customFormat="1" x14ac:dyDescent="0.2">
      <c r="A51" s="37">
        <v>44454</v>
      </c>
      <c r="B51" s="38"/>
      <c r="C51" s="39" t="s">
        <v>72</v>
      </c>
      <c r="D51" s="39" t="s">
        <v>99</v>
      </c>
      <c r="E51" s="39" t="s">
        <v>64</v>
      </c>
      <c r="F51" s="51" t="str">
        <f>VLOOKUP(E51,'Budget v Actual'!A:B,2,FALSE)</f>
        <v>Staff/contractor costs</v>
      </c>
      <c r="G51" s="41">
        <v>131</v>
      </c>
      <c r="H51" s="41"/>
      <c r="I51" s="42">
        <f t="shared" si="1"/>
        <v>131</v>
      </c>
      <c r="K51" s="43"/>
    </row>
    <row r="52" spans="1:11" s="39" customFormat="1" x14ac:dyDescent="0.2">
      <c r="A52" s="37">
        <v>44454</v>
      </c>
      <c r="B52" s="38"/>
      <c r="C52" s="39" t="s">
        <v>82</v>
      </c>
      <c r="D52" s="39" t="s">
        <v>95</v>
      </c>
      <c r="E52" s="39" t="s">
        <v>87</v>
      </c>
      <c r="F52" s="51" t="str">
        <f>VLOOKUP(E52,'Budget v Actual'!A:B,2,FALSE)</f>
        <v>Printing, Stationery, Postage</v>
      </c>
      <c r="G52" s="41">
        <v>12.66</v>
      </c>
      <c r="H52" s="41"/>
      <c r="I52" s="42">
        <f t="shared" si="1"/>
        <v>12.66</v>
      </c>
      <c r="K52" s="43"/>
    </row>
    <row r="53" spans="1:11" s="39" customFormat="1" x14ac:dyDescent="0.2">
      <c r="A53" s="37">
        <v>44454</v>
      </c>
      <c r="B53" s="38"/>
      <c r="C53" s="39" t="s">
        <v>82</v>
      </c>
      <c r="D53" s="39" t="s">
        <v>148</v>
      </c>
      <c r="E53" s="39" t="s">
        <v>87</v>
      </c>
      <c r="F53" s="51" t="str">
        <f>VLOOKUP(E53,'Budget v Actual'!A:B,2,FALSE)</f>
        <v>Printing, Stationery, Postage</v>
      </c>
      <c r="G53" s="41">
        <v>34.83</v>
      </c>
      <c r="H53" s="41"/>
      <c r="I53" s="42">
        <f t="shared" si="1"/>
        <v>34.83</v>
      </c>
      <c r="K53" s="43"/>
    </row>
    <row r="54" spans="1:11" s="39" customFormat="1" x14ac:dyDescent="0.2">
      <c r="A54" s="37">
        <v>44454</v>
      </c>
      <c r="B54" s="38"/>
      <c r="C54" s="39" t="s">
        <v>149</v>
      </c>
      <c r="D54" s="39" t="s">
        <v>150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44454</v>
      </c>
      <c r="B55" s="38"/>
      <c r="C55" s="39" t="s">
        <v>151</v>
      </c>
      <c r="D55" s="39" t="s">
        <v>150</v>
      </c>
      <c r="E55" s="39" t="s">
        <v>157</v>
      </c>
      <c r="F55" s="51" t="str">
        <f>VLOOKUP(E55,'Budget v Actual'!A:B,2,FALSE)</f>
        <v>Allotments</v>
      </c>
      <c r="G55" s="41">
        <v>25</v>
      </c>
      <c r="H55" s="41"/>
      <c r="I55" s="42">
        <f t="shared" si="1"/>
        <v>25</v>
      </c>
      <c r="K55" s="43"/>
    </row>
    <row r="56" spans="1:11" s="39" customFormat="1" x14ac:dyDescent="0.2">
      <c r="A56" s="37">
        <v>44467</v>
      </c>
      <c r="B56" s="38"/>
      <c r="C56" s="39" t="s">
        <v>154</v>
      </c>
      <c r="D56" s="39" t="s">
        <v>153</v>
      </c>
      <c r="E56" s="39" t="s">
        <v>152</v>
      </c>
      <c r="F56" s="51" t="str">
        <f>VLOOKUP(E56,'Budget v Actual'!A:B,2,FALSE)</f>
        <v>Grass Cutting</v>
      </c>
      <c r="G56" s="41">
        <v>420</v>
      </c>
      <c r="H56" s="41"/>
      <c r="I56" s="42">
        <f t="shared" si="1"/>
        <v>420</v>
      </c>
      <c r="K56" s="43"/>
    </row>
    <row r="57" spans="1:11" s="39" customFormat="1" x14ac:dyDescent="0.2">
      <c r="A57" s="37">
        <v>44467</v>
      </c>
      <c r="B57" s="38"/>
      <c r="C57" s="39" t="s">
        <v>155</v>
      </c>
      <c r="D57" s="39" t="s">
        <v>156</v>
      </c>
      <c r="E57" s="39" t="s">
        <v>116</v>
      </c>
      <c r="F57" s="51" t="str">
        <f>VLOOKUP(E57,'Budget v Actual'!A:B,2,FALSE)</f>
        <v>Audit</v>
      </c>
      <c r="G57" s="41">
        <v>360</v>
      </c>
      <c r="H57" s="41"/>
      <c r="I57" s="42">
        <f t="shared" si="1"/>
        <v>360</v>
      </c>
      <c r="K57" s="43"/>
    </row>
    <row r="58" spans="1:11" s="39" customFormat="1" x14ac:dyDescent="0.2">
      <c r="A58" s="37">
        <v>44474</v>
      </c>
      <c r="B58" s="38"/>
      <c r="C58" s="39" t="s">
        <v>117</v>
      </c>
      <c r="D58" s="39" t="s">
        <v>158</v>
      </c>
      <c r="E58" s="39" t="s">
        <v>120</v>
      </c>
      <c r="F58" s="51" t="str">
        <f>VLOOKUP(E58,'Budget v Actual'!A:B,2,FALSE)</f>
        <v>Training &amp; Development</v>
      </c>
      <c r="G58" s="41">
        <v>60</v>
      </c>
      <c r="H58" s="41"/>
      <c r="I58" s="42">
        <f t="shared" si="1"/>
        <v>60</v>
      </c>
      <c r="K58" s="43"/>
    </row>
    <row r="59" spans="1:11" s="39" customFormat="1" x14ac:dyDescent="0.2">
      <c r="A59" s="37">
        <v>44476</v>
      </c>
      <c r="B59" s="38"/>
      <c r="C59" s="39" t="s">
        <v>104</v>
      </c>
      <c r="D59" s="39" t="s">
        <v>76</v>
      </c>
      <c r="E59" s="39" t="s">
        <v>165</v>
      </c>
      <c r="F59" s="51" t="str">
        <f>VLOOKUP(E59,'Budget v Actual'!A:B,2,FALSE)</f>
        <v>Street Lighting Maintenance</v>
      </c>
      <c r="G59" s="41">
        <v>1325.35</v>
      </c>
      <c r="H59" s="41"/>
      <c r="I59" s="42">
        <f t="shared" si="1"/>
        <v>1325.35</v>
      </c>
      <c r="K59" s="43"/>
    </row>
    <row r="60" spans="1:11" s="39" customFormat="1" x14ac:dyDescent="0.2">
      <c r="A60" s="37">
        <v>44476</v>
      </c>
      <c r="B60" s="38"/>
      <c r="C60" s="39" t="s">
        <v>104</v>
      </c>
      <c r="D60" s="39" t="s">
        <v>76</v>
      </c>
      <c r="E60" s="39" t="s">
        <v>89</v>
      </c>
      <c r="F60" s="51" t="str">
        <f>VLOOKUP(E60,'Budget v Actual'!A:B,2,FALSE)</f>
        <v>Street Lighting</v>
      </c>
      <c r="G60" s="41">
        <v>260.48</v>
      </c>
      <c r="H60" s="41"/>
      <c r="I60" s="42">
        <f t="shared" si="1"/>
        <v>260.48</v>
      </c>
      <c r="K60" s="43"/>
    </row>
    <row r="61" spans="1:11" s="39" customFormat="1" x14ac:dyDescent="0.2">
      <c r="A61" s="37">
        <v>44482</v>
      </c>
      <c r="B61" s="38"/>
      <c r="C61" s="39" t="s">
        <v>163</v>
      </c>
      <c r="D61" s="39" t="s">
        <v>162</v>
      </c>
      <c r="E61" s="39" t="s">
        <v>92</v>
      </c>
      <c r="F61" s="40" t="str">
        <f>VLOOKUP(E61,'Budget v Actual'!A:B,2,FALSE)</f>
        <v>White Lion</v>
      </c>
      <c r="G61" s="41">
        <v>360</v>
      </c>
      <c r="H61" s="41"/>
      <c r="I61" s="42">
        <f t="shared" si="1"/>
        <v>360</v>
      </c>
      <c r="K61" s="43"/>
    </row>
    <row r="62" spans="1:11" s="39" customFormat="1" x14ac:dyDescent="0.2">
      <c r="A62" s="37">
        <v>44482</v>
      </c>
      <c r="B62" s="38"/>
      <c r="C62" s="39" t="s">
        <v>164</v>
      </c>
      <c r="D62" s="39" t="s">
        <v>161</v>
      </c>
      <c r="E62" s="39" t="s">
        <v>166</v>
      </c>
      <c r="F62" s="40" t="str">
        <f>VLOOKUP(E62,'Budget v Actual'!A:B,2,FALSE)</f>
        <v>Sundry Expenditure</v>
      </c>
      <c r="G62" s="41">
        <v>18.25</v>
      </c>
      <c r="H62" s="41"/>
      <c r="I62" s="42">
        <f t="shared" si="1"/>
        <v>18.25</v>
      </c>
      <c r="K62" s="43"/>
    </row>
    <row r="63" spans="1:11" s="39" customFormat="1" x14ac:dyDescent="0.2">
      <c r="A63" s="37">
        <v>44482</v>
      </c>
      <c r="B63" s="38"/>
      <c r="C63" s="39" t="s">
        <v>82</v>
      </c>
      <c r="D63" s="39" t="s">
        <v>95</v>
      </c>
      <c r="E63" s="39" t="s">
        <v>87</v>
      </c>
      <c r="F63" s="40" t="str">
        <f>VLOOKUP(E63,'Budget v Actual'!A:B,2,FALSE)</f>
        <v>Printing, Stationery, Postage</v>
      </c>
      <c r="G63" s="41">
        <v>12.66</v>
      </c>
      <c r="H63" s="41"/>
      <c r="I63" s="42">
        <f t="shared" si="1"/>
        <v>12.66</v>
      </c>
      <c r="K63" s="43"/>
    </row>
    <row r="64" spans="1:11" s="39" customFormat="1" x14ac:dyDescent="0.2">
      <c r="A64" s="37">
        <v>44482</v>
      </c>
      <c r="B64" s="38"/>
      <c r="C64" s="39" t="s">
        <v>72</v>
      </c>
      <c r="D64" s="39" t="s">
        <v>160</v>
      </c>
      <c r="E64" s="39" t="s">
        <v>64</v>
      </c>
      <c r="F64" s="40" t="str">
        <f>VLOOKUP(E64,'Budget v Actual'!A:B,2,FALSE)</f>
        <v>Staff/contractor costs</v>
      </c>
      <c r="G64" s="41">
        <v>131</v>
      </c>
      <c r="H64" s="41"/>
      <c r="I64" s="42">
        <f t="shared" si="1"/>
        <v>131</v>
      </c>
      <c r="K64" s="43"/>
    </row>
    <row r="65" spans="1:11" s="39" customFormat="1" x14ac:dyDescent="0.2">
      <c r="A65" s="37">
        <v>44482</v>
      </c>
      <c r="B65" s="38"/>
      <c r="C65" s="39" t="s">
        <v>82</v>
      </c>
      <c r="D65" s="39" t="s">
        <v>159</v>
      </c>
      <c r="E65" s="39" t="s">
        <v>64</v>
      </c>
      <c r="F65" s="40" t="str">
        <f>VLOOKUP(E65,'Budget v Actual'!A:B,2,FALSE)</f>
        <v>Staff/contractor costs</v>
      </c>
      <c r="G65" s="41">
        <v>524.72</v>
      </c>
      <c r="H65" s="41"/>
      <c r="I65" s="42">
        <f t="shared" si="1"/>
        <v>524.72</v>
      </c>
      <c r="K65" s="43"/>
    </row>
    <row r="66" spans="1:11" s="39" customFormat="1" x14ac:dyDescent="0.2">
      <c r="A66" s="37">
        <v>44490</v>
      </c>
      <c r="B66" s="38"/>
      <c r="C66" s="39" t="s">
        <v>110</v>
      </c>
      <c r="D66" s="39" t="s">
        <v>111</v>
      </c>
      <c r="E66" s="39" t="s">
        <v>92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44512</v>
      </c>
      <c r="B67" s="38"/>
      <c r="C67" s="39" t="s">
        <v>82</v>
      </c>
      <c r="D67" s="39" t="s">
        <v>168</v>
      </c>
      <c r="E67" s="39" t="s">
        <v>87</v>
      </c>
      <c r="F67" s="40" t="str">
        <f>VLOOKUP(E67,'Budget v Actual'!A:B,2,FALSE)</f>
        <v>Printing, Stationery, Postage</v>
      </c>
      <c r="G67" s="41">
        <v>19.98</v>
      </c>
      <c r="H67" s="41"/>
      <c r="I67" s="42">
        <f t="shared" si="1"/>
        <v>19.98</v>
      </c>
      <c r="K67" s="43"/>
    </row>
    <row r="68" spans="1:11" s="39" customFormat="1" x14ac:dyDescent="0.2">
      <c r="A68" s="37">
        <v>44512</v>
      </c>
      <c r="B68" s="38"/>
      <c r="C68" s="39" t="s">
        <v>82</v>
      </c>
      <c r="D68" s="39" t="s">
        <v>169</v>
      </c>
      <c r="E68" s="39" t="s">
        <v>130</v>
      </c>
      <c r="F68" s="40" t="str">
        <f>VLOOKUP(E68,'Budget v Actual'!A:B,2,FALSE)</f>
        <v>IT (website support)</v>
      </c>
      <c r="G68" s="41">
        <v>89.99</v>
      </c>
      <c r="H68" s="41"/>
      <c r="I68" s="42">
        <f t="shared" si="1"/>
        <v>89.99</v>
      </c>
      <c r="K68" s="43"/>
    </row>
    <row r="69" spans="1:11" s="39" customFormat="1" x14ac:dyDescent="0.2">
      <c r="A69" s="37">
        <v>44512</v>
      </c>
      <c r="B69" s="38"/>
      <c r="C69" s="39" t="s">
        <v>82</v>
      </c>
      <c r="D69" s="39" t="s">
        <v>95</v>
      </c>
      <c r="E69" s="39" t="s">
        <v>87</v>
      </c>
      <c r="F69" s="40" t="str">
        <f>VLOOKUP(E69,'Budget v Actual'!A:B,2,FALSE)</f>
        <v>Printing, Stationery, Postage</v>
      </c>
      <c r="G69" s="41">
        <v>12.66</v>
      </c>
      <c r="H69" s="41"/>
      <c r="I69" s="42">
        <f t="shared" si="1"/>
        <v>12.66</v>
      </c>
      <c r="K69" s="43"/>
    </row>
    <row r="70" spans="1:11" s="39" customFormat="1" x14ac:dyDescent="0.2">
      <c r="A70" s="37">
        <v>44512</v>
      </c>
      <c r="B70" s="38"/>
      <c r="C70" s="39" t="s">
        <v>72</v>
      </c>
      <c r="D70" s="39" t="s">
        <v>99</v>
      </c>
      <c r="E70" s="39" t="s">
        <v>64</v>
      </c>
      <c r="F70" s="40" t="str">
        <f>VLOOKUP(E70,'Budget v Actual'!A:B,2,FALSE)</f>
        <v>Staff/contractor costs</v>
      </c>
      <c r="G70" s="41">
        <v>131</v>
      </c>
      <c r="H70" s="41"/>
      <c r="I70" s="42">
        <f t="shared" si="1"/>
        <v>131</v>
      </c>
      <c r="K70" s="43"/>
    </row>
    <row r="71" spans="1:11" s="39" customFormat="1" x14ac:dyDescent="0.2">
      <c r="A71" s="37">
        <v>44512</v>
      </c>
      <c r="B71" s="38"/>
      <c r="C71" s="39" t="s">
        <v>82</v>
      </c>
      <c r="D71" s="39" t="s">
        <v>170</v>
      </c>
      <c r="E71" s="39" t="s">
        <v>64</v>
      </c>
      <c r="F71" s="40" t="str">
        <f>VLOOKUP(E71,'Budget v Actual'!A:B,2,FALSE)</f>
        <v>Staff/contractor costs</v>
      </c>
      <c r="G71" s="41">
        <v>524.72</v>
      </c>
      <c r="H71" s="41"/>
      <c r="I71" s="42">
        <f t="shared" si="1"/>
        <v>524.72</v>
      </c>
      <c r="K71" s="43"/>
    </row>
    <row r="72" spans="1:11" s="39" customFormat="1" x14ac:dyDescent="0.2">
      <c r="A72" s="37">
        <v>44501</v>
      </c>
      <c r="B72" s="38"/>
      <c r="C72" s="39" t="s">
        <v>167</v>
      </c>
      <c r="D72" s="39" t="s">
        <v>128</v>
      </c>
      <c r="E72" s="39" t="s">
        <v>92</v>
      </c>
      <c r="F72" s="40" t="str">
        <f>VLOOKUP(E72,'Budget v Actual'!A:B,2,FALSE)</f>
        <v>White Lion</v>
      </c>
      <c r="G72" s="41">
        <v>240</v>
      </c>
      <c r="H72" s="41"/>
      <c r="I72" s="42">
        <f t="shared" si="1"/>
        <v>240</v>
      </c>
      <c r="K72" s="43"/>
    </row>
    <row r="73" spans="1:11" s="39" customFormat="1" x14ac:dyDescent="0.2">
      <c r="A73" s="37">
        <v>44908</v>
      </c>
      <c r="B73" s="38"/>
      <c r="C73" s="39" t="s">
        <v>136</v>
      </c>
      <c r="D73" s="39" t="s">
        <v>76</v>
      </c>
      <c r="E73" s="39" t="s">
        <v>89</v>
      </c>
      <c r="F73" s="40" t="str">
        <f>VLOOKUP(E73,'Budget v Actual'!A:B,2,FALSE)</f>
        <v>Street Lighting</v>
      </c>
      <c r="G73" s="41">
        <v>189.28</v>
      </c>
      <c r="H73" s="41"/>
      <c r="I73" s="42">
        <f t="shared" si="1"/>
        <v>189.28</v>
      </c>
      <c r="K73" s="43"/>
    </row>
    <row r="74" spans="1:11" s="39" customFormat="1" x14ac:dyDescent="0.2">
      <c r="A74" s="37">
        <v>44908</v>
      </c>
      <c r="B74" s="38"/>
      <c r="C74" s="39" t="s">
        <v>136</v>
      </c>
      <c r="D74" s="39" t="s">
        <v>76</v>
      </c>
      <c r="E74" s="39" t="s">
        <v>165</v>
      </c>
      <c r="F74" s="40" t="str">
        <f>VLOOKUP(E74,'Budget v Actual'!A:B,2,FALSE)</f>
        <v>Street Lighting Maintenance</v>
      </c>
      <c r="G74" s="41">
        <v>57.6</v>
      </c>
      <c r="H74" s="41"/>
      <c r="I74" s="42">
        <f t="shared" si="1"/>
        <v>57.6</v>
      </c>
      <c r="K74" s="43"/>
    </row>
    <row r="75" spans="1:11" s="39" customFormat="1" x14ac:dyDescent="0.2">
      <c r="A75" s="37">
        <v>44908</v>
      </c>
      <c r="B75" s="38"/>
      <c r="C75" s="39" t="s">
        <v>82</v>
      </c>
      <c r="D75" s="39" t="s">
        <v>171</v>
      </c>
      <c r="E75" s="39" t="s">
        <v>64</v>
      </c>
      <c r="F75" s="40" t="str">
        <f>VLOOKUP(E75,'Budget v Actual'!A:B,2,FALSE)</f>
        <v>Staff/contractor costs</v>
      </c>
      <c r="G75" s="41">
        <v>524.72</v>
      </c>
      <c r="H75" s="41"/>
      <c r="I75" s="42">
        <f t="shared" si="1"/>
        <v>524.72</v>
      </c>
      <c r="K75" s="43"/>
    </row>
    <row r="76" spans="1:11" s="39" customFormat="1" x14ac:dyDescent="0.2">
      <c r="A76" s="37">
        <v>44908</v>
      </c>
      <c r="B76" s="38"/>
      <c r="C76" s="39" t="s">
        <v>72</v>
      </c>
      <c r="D76" s="39" t="s">
        <v>99</v>
      </c>
      <c r="E76" s="39" t="s">
        <v>64</v>
      </c>
      <c r="F76" s="40" t="str">
        <f>VLOOKUP(E76,'Budget v Actual'!A:B,2,FALSE)</f>
        <v>Staff/contractor costs</v>
      </c>
      <c r="G76" s="41">
        <v>131</v>
      </c>
      <c r="H76" s="41"/>
      <c r="I76" s="42">
        <f t="shared" si="1"/>
        <v>131</v>
      </c>
      <c r="K76" s="43"/>
    </row>
    <row r="77" spans="1:11" s="39" customFormat="1" x14ac:dyDescent="0.2">
      <c r="A77" s="37">
        <v>44908</v>
      </c>
      <c r="B77" s="38"/>
      <c r="C77" s="39" t="s">
        <v>82</v>
      </c>
      <c r="D77" s="39" t="s">
        <v>95</v>
      </c>
      <c r="E77" s="39" t="s">
        <v>87</v>
      </c>
      <c r="F77" s="40" t="str">
        <f>VLOOKUP(E77,'Budget v Actual'!A:B,2,FALSE)</f>
        <v>Printing, Stationery, Postage</v>
      </c>
      <c r="G77" s="41">
        <v>12.66</v>
      </c>
      <c r="H77" s="41"/>
      <c r="I77" s="42">
        <f t="shared" si="1"/>
        <v>12.66</v>
      </c>
      <c r="K77" s="43"/>
    </row>
    <row r="78" spans="1:11" s="39" customFormat="1" x14ac:dyDescent="0.2">
      <c r="A78" s="37">
        <v>44908</v>
      </c>
      <c r="B78" s="38"/>
      <c r="C78" s="39" t="s">
        <v>82</v>
      </c>
      <c r="D78" s="39" t="s">
        <v>119</v>
      </c>
      <c r="E78" s="39" t="s">
        <v>87</v>
      </c>
      <c r="F78" s="40" t="str">
        <f>VLOOKUP(E78,'Budget v Actual'!A:B,2,FALSE)</f>
        <v>Printing, Stationery, Postage</v>
      </c>
      <c r="G78" s="41">
        <v>16.05</v>
      </c>
      <c r="H78" s="41"/>
      <c r="I78" s="42">
        <f t="shared" si="1"/>
        <v>16.05</v>
      </c>
      <c r="K78" s="43"/>
    </row>
    <row r="79" spans="1:11" s="39" customFormat="1" x14ac:dyDescent="0.2">
      <c r="A79" s="37">
        <v>44573</v>
      </c>
      <c r="B79" s="38"/>
      <c r="C79" s="39" t="s">
        <v>82</v>
      </c>
      <c r="D79" s="39" t="s">
        <v>172</v>
      </c>
      <c r="E79" s="39" t="s">
        <v>64</v>
      </c>
      <c r="F79" s="40" t="str">
        <f>VLOOKUP(E79,'Budget v Actual'!A:B,2,FALSE)</f>
        <v>Staff/contractor costs</v>
      </c>
      <c r="G79" s="41">
        <v>524.72</v>
      </c>
      <c r="H79" s="41"/>
      <c r="I79" s="42">
        <f t="shared" si="1"/>
        <v>524.72</v>
      </c>
      <c r="K79" s="43"/>
    </row>
    <row r="80" spans="1:11" s="39" customFormat="1" x14ac:dyDescent="0.2">
      <c r="A80" s="37">
        <v>44573</v>
      </c>
      <c r="B80" s="38"/>
      <c r="C80" s="39" t="s">
        <v>72</v>
      </c>
      <c r="D80" s="39" t="s">
        <v>99</v>
      </c>
      <c r="E80" s="39" t="s">
        <v>64</v>
      </c>
      <c r="F80" s="40" t="str">
        <f>VLOOKUP(E80,'Budget v Actual'!A:B,2,FALSE)</f>
        <v>Staff/contractor costs</v>
      </c>
      <c r="G80" s="41">
        <v>131</v>
      </c>
      <c r="H80" s="41"/>
      <c r="I80" s="42">
        <f t="shared" si="1"/>
        <v>131</v>
      </c>
      <c r="K80" s="43"/>
    </row>
    <row r="81" spans="1:11" s="39" customFormat="1" x14ac:dyDescent="0.2">
      <c r="A81" s="37">
        <v>44573</v>
      </c>
      <c r="B81" s="38"/>
      <c r="C81" s="39" t="s">
        <v>82</v>
      </c>
      <c r="D81" s="39" t="s">
        <v>95</v>
      </c>
      <c r="E81" s="39" t="s">
        <v>87</v>
      </c>
      <c r="F81" s="40" t="str">
        <f>VLOOKUP(E81,'Budget v Actual'!A:B,2,FALSE)</f>
        <v>Printing, Stationery, Postage</v>
      </c>
      <c r="G81" s="41">
        <v>12.66</v>
      </c>
      <c r="H81" s="41"/>
      <c r="I81" s="42">
        <f t="shared" si="1"/>
        <v>12.66</v>
      </c>
      <c r="K81" s="43"/>
    </row>
    <row r="82" spans="1:11" s="39" customFormat="1" x14ac:dyDescent="0.2">
      <c r="A82" s="37">
        <v>44573</v>
      </c>
      <c r="B82" s="38"/>
      <c r="C82" s="39" t="s">
        <v>82</v>
      </c>
      <c r="D82" s="39" t="s">
        <v>100</v>
      </c>
      <c r="E82" s="39" t="s">
        <v>87</v>
      </c>
      <c r="F82" s="40" t="str">
        <f>VLOOKUP(E82,'Budget v Actual'!A:B,2,FALSE)</f>
        <v>Printing, Stationery, Postage</v>
      </c>
      <c r="G82" s="41">
        <v>22.88</v>
      </c>
      <c r="H82" s="41"/>
      <c r="I82" s="42">
        <f t="shared" si="1"/>
        <v>22.88</v>
      </c>
      <c r="K82" s="43"/>
    </row>
    <row r="83" spans="1:11" s="39" customFormat="1" x14ac:dyDescent="0.2">
      <c r="A83" s="37">
        <v>44573</v>
      </c>
      <c r="B83" s="38"/>
      <c r="C83" s="39" t="s">
        <v>136</v>
      </c>
      <c r="D83" s="39" t="s">
        <v>76</v>
      </c>
      <c r="E83" s="39" t="s">
        <v>89</v>
      </c>
      <c r="F83" s="40" t="str">
        <f>VLOOKUP(E83,'Budget v Actual'!A:B,2,FALSE)</f>
        <v>Street Lighting</v>
      </c>
      <c r="G83" s="41">
        <v>152.19</v>
      </c>
      <c r="H83" s="41"/>
      <c r="I83" s="42">
        <f t="shared" si="1"/>
        <v>152.19</v>
      </c>
      <c r="K83" s="43"/>
    </row>
    <row r="84" spans="1:11" s="39" customFormat="1" x14ac:dyDescent="0.2">
      <c r="A84" s="37">
        <v>44573</v>
      </c>
      <c r="B84" s="38"/>
      <c r="C84" s="39" t="s">
        <v>174</v>
      </c>
      <c r="D84" s="39" t="s">
        <v>173</v>
      </c>
      <c r="E84" s="39" t="s">
        <v>152</v>
      </c>
      <c r="F84" s="40" t="str">
        <f>VLOOKUP(E84,'Budget v Actual'!A:B,2,FALSE)</f>
        <v>Grass Cutting</v>
      </c>
      <c r="G84" s="41">
        <v>2580</v>
      </c>
      <c r="H84" s="41"/>
      <c r="I84" s="42">
        <f t="shared" si="1"/>
        <v>2580</v>
      </c>
      <c r="K84" s="43"/>
    </row>
    <row r="85" spans="1:11" s="39" customFormat="1" x14ac:dyDescent="0.2">
      <c r="A85" s="37">
        <v>44607</v>
      </c>
      <c r="B85" s="38"/>
      <c r="C85" s="39" t="s">
        <v>72</v>
      </c>
      <c r="D85" s="39" t="s">
        <v>99</v>
      </c>
      <c r="E85" s="39" t="s">
        <v>64</v>
      </c>
      <c r="F85" s="40" t="str">
        <f>VLOOKUP(E85,'Budget v Actual'!A:B,2,FALSE)</f>
        <v>Staff/contractor costs</v>
      </c>
      <c r="G85" s="41">
        <v>140.80000000000001</v>
      </c>
      <c r="H85" s="41"/>
      <c r="I85" s="42">
        <f t="shared" si="1"/>
        <v>140.80000000000001</v>
      </c>
      <c r="K85" s="43"/>
    </row>
    <row r="86" spans="1:11" s="39" customFormat="1" x14ac:dyDescent="0.2">
      <c r="A86" s="37">
        <v>44607</v>
      </c>
      <c r="B86" s="38"/>
      <c r="C86" s="39" t="s">
        <v>82</v>
      </c>
      <c r="D86" s="39" t="s">
        <v>180</v>
      </c>
      <c r="E86" s="39" t="s">
        <v>64</v>
      </c>
      <c r="F86" s="40" t="str">
        <f>VLOOKUP(E86,'Budget v Actual'!A:B,2,FALSE)</f>
        <v>Staff/contractor costs</v>
      </c>
      <c r="G86" s="41">
        <v>563.36</v>
      </c>
      <c r="H86" s="41"/>
      <c r="I86" s="42">
        <f t="shared" si="1"/>
        <v>563.36</v>
      </c>
      <c r="K86" s="43"/>
    </row>
    <row r="87" spans="1:11" s="39" customFormat="1" x14ac:dyDescent="0.2">
      <c r="A87" s="37">
        <v>44607</v>
      </c>
      <c r="B87" s="38"/>
      <c r="C87" s="39" t="s">
        <v>82</v>
      </c>
      <c r="D87" s="39" t="s">
        <v>95</v>
      </c>
      <c r="E87" s="39" t="s">
        <v>87</v>
      </c>
      <c r="F87" s="40" t="str">
        <f>VLOOKUP(E87,'Budget v Actual'!A:B,2,FALSE)</f>
        <v>Printing, Stationery, Postage</v>
      </c>
      <c r="G87" s="41">
        <v>12.66</v>
      </c>
      <c r="H87" s="41"/>
      <c r="I87" s="42">
        <f t="shared" si="1"/>
        <v>12.66</v>
      </c>
      <c r="K87" s="43"/>
    </row>
    <row r="88" spans="1:11" s="39" customFormat="1" x14ac:dyDescent="0.2">
      <c r="A88" s="37">
        <v>44607</v>
      </c>
      <c r="B88" s="38"/>
      <c r="C88" s="39" t="s">
        <v>82</v>
      </c>
      <c r="D88" s="39" t="s">
        <v>119</v>
      </c>
      <c r="E88" s="39" t="s">
        <v>87</v>
      </c>
      <c r="F88" s="40" t="str">
        <f>VLOOKUP(E88,'Budget v Actual'!A:B,2,FALSE)</f>
        <v>Printing, Stationery, Postage</v>
      </c>
      <c r="G88" s="41">
        <v>13.7</v>
      </c>
      <c r="H88" s="41"/>
      <c r="I88" s="42">
        <f t="shared" si="1"/>
        <v>13.7</v>
      </c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1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200</v>
      </c>
      <c r="F6" s="75"/>
      <c r="G6" s="75">
        <f t="shared" si="0"/>
        <v>200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7500</v>
      </c>
      <c r="F7" s="75"/>
      <c r="G7" s="75">
        <f t="shared" si="0"/>
        <v>7500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22561</v>
      </c>
      <c r="F12" s="82">
        <f>SUM(F3:F11)</f>
        <v>0</v>
      </c>
      <c r="G12" s="82">
        <f t="shared" si="0"/>
        <v>22561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7261.3600000000015</v>
      </c>
      <c r="F16" s="75"/>
      <c r="G16" s="75">
        <f t="shared" ref="G16:G38" si="1">SUM(E16:F16)</f>
        <v>7261.3600000000015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432</v>
      </c>
      <c r="F17" s="75"/>
      <c r="G17" s="75">
        <f t="shared" si="1"/>
        <v>432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473.4700000000002</v>
      </c>
      <c r="F20" s="75"/>
      <c r="G20" s="75">
        <f t="shared" si="1"/>
        <v>473.4700000000002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3000</v>
      </c>
      <c r="F22" s="75"/>
      <c r="G22" s="75">
        <f t="shared" si="1"/>
        <v>3000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90</v>
      </c>
      <c r="F26" s="75"/>
      <c r="G26" s="75">
        <f t="shared" si="1"/>
        <v>90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611.98</v>
      </c>
      <c r="F28" s="75"/>
      <c r="G28" s="75">
        <f t="shared" si="1"/>
        <v>611.98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18.25</v>
      </c>
      <c r="F32" s="75"/>
      <c r="G32" s="75">
        <f t="shared" si="1"/>
        <v>18.25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1090.6300000000001</v>
      </c>
      <c r="F34" s="75"/>
      <c r="G34" s="75">
        <f t="shared" si="1"/>
        <v>1090.6300000000001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1382.9499999999998</v>
      </c>
      <c r="F35" s="75"/>
      <c r="G35" s="75">
        <f t="shared" si="1"/>
        <v>1382.9499999999998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38032.520000000004</v>
      </c>
      <c r="F37" s="75"/>
      <c r="G37" s="75">
        <f t="shared" si="1"/>
        <v>38032.520000000004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53918.150000000009</v>
      </c>
      <c r="F39" s="82">
        <f t="shared" si="2"/>
        <v>0</v>
      </c>
      <c r="G39" s="82">
        <f t="shared" si="2"/>
        <v>53918.150000000009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22561</v>
      </c>
      <c r="F42" s="89">
        <f>F12</f>
        <v>0</v>
      </c>
      <c r="G42" s="89">
        <f>SUM(E42:F42)</f>
        <v>22561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-53918.150000000009</v>
      </c>
      <c r="F43" s="89">
        <f>-SUM(F39)</f>
        <v>0</v>
      </c>
      <c r="G43" s="89">
        <f>SUM(E43:F43)</f>
        <v>-53918.150000000009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221927.15999999997</v>
      </c>
      <c r="F44" s="89">
        <f t="shared" si="3"/>
        <v>0</v>
      </c>
      <c r="G44" s="89">
        <f t="shared" si="3"/>
        <v>221927.15999999997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221927.16</v>
      </c>
      <c r="H46" s="89"/>
      <c r="I46" s="89"/>
      <c r="J46" s="92">
        <v>3624.28</v>
      </c>
      <c r="K46" s="66"/>
      <c r="L46" s="94">
        <f>SUM(G46-G44)</f>
        <v>2.9103830456733704E-11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28th February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2022-03-10T10:01:23Z</cp:lastPrinted>
  <dcterms:created xsi:type="dcterms:W3CDTF">2000-02-12T16:04:24Z</dcterms:created>
  <dcterms:modified xsi:type="dcterms:W3CDTF">2022-03-10T10:09:56Z</dcterms:modified>
</cp:coreProperties>
</file>