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70A7FF3A-C233-4668-BB63-FA21C645A7D7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9" l="1"/>
  <c r="I85" i="45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<sst xmlns="http://schemas.openxmlformats.org/spreadsheetml/2006/main" count="324" uniqueCount="158">
  <si>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</si>
  <si>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</si>
  <si>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</si>
  <si>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</si>
  <si>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</si>
  <si>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</si>
  <si>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</si>
  <si>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</si>
  <si>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</si>
  <si>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</si>
  <si>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</si>
  <si>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</si>
  <si>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</si>
  <si>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</si>
  <si>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</si>
  <si>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</si>
  <si>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</si>
  <si>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</si>
  <si>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</si>
  <si>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</si>
  <si>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</si>
  <si>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</si>
  <si>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</si>
  <si>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</si>
  <si>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</si>
  <si>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</si>
  <si>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</si>
  <si>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</si>
  <si>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</si>
  <si>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</si>
  <si>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</si>
  <si>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</si>
  <si>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</si>
  <si>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</si>
  <si>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</si>
  <si>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</si>
  <si>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</si>
  <si>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</si>
  <si>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</si>
  <si>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</si>
  <si>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</si>
  <si>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</si>
  <si>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</si>
  <si>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</si>
  <si>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</si>
  <si>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</si>
  <si>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</si>
  <si>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</si>
  <si>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</si>
  <si>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</si>
  <si>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</si>
  <si>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</si>
  <si>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</si>
  <si>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</si>
  <si>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</si>
  <si>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</si>
  <si>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</si>
  <si>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</si>
  <si>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</si>
  <si>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</si>
  <si>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</si>
  <si>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</si>
  <si>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</si>
  <si>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</si>
  <si>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</si>
  <si>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</si>
  <si>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</si>
  <si>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</si>
  <si>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</si>
  <si>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</si>
  <si>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</si>
  <si>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</si>
  <si>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</si>
  <si>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</si>
  <si>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</si>
  <si>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</si>
  <si>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</si>
  <si>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</si>
  <si>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</si>
  <si>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</si>
  <si>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</si>
  <si>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</si>
  <si>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</si>
  <si>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</si>
  <si>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</si>
  <si>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</si>
  <si>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</si>
  <si>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</si>
  <si>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</si>
  <si>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</si>
  <si>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</si>
  <si>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</si>
  <si>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</si>
  <si>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</si>
  <si>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</si>
  <si>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</si>
  <si>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</si>
  <si>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</si>
  <si>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</si>
  <si>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</si>
  <si>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</si>
  <si>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</si>
  <si>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</si>
  <si>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</si>
  <si>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</si>
  <si>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</si>
  <si>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</si>
  <si>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</si>
  <si>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</si>
  <si>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</si>
  <si>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</si>
  <si>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</si>
  <si>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</si>
  <si>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</si>
  <si>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</si>
  <si>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</si>
  <si>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</si>
  <si>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</si>
  <si>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</si>
  <si>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</si>
  <si>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</si>
  <si>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</si>
  <si>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</si>
  <si>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</si>
  <si>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</si>
  <si>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</si>
  <si>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</si>
  <si>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</si>
  <si>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</si>
  <si>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</si>
  <si>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</si>
  <si>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</si>
  <si>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</si>
  <si>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</si>
  <si>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</si>
  <si>
    <t>2commune</t>
  </si>
  <si>
    <t>eon</t>
  </si>
  <si>
    <t>clerks salary aug 21</t>
  </si>
  <si>
    <t>round the revel</t>
  </si>
  <si>
    <t>donation</t>
  </si>
  <si>
    <t>f1</t>
  </si>
  <si>
    <t>Focus Consultants</t>
  </si>
  <si>
    <t>architects</t>
  </si>
  <si>
    <t>DCA consultancy</t>
  </si>
  <si>
    <t>Burrell Foley</t>
  </si>
  <si>
    <t>Macafee renewal</t>
  </si>
  <si>
    <t>Precept 2/2</t>
  </si>
  <si>
    <t>Clerks salary Sept</t>
  </si>
  <si>
    <t>stationary &amp; ink</t>
  </si>
  <si>
    <t>P Goodwin</t>
  </si>
  <si>
    <t>Allotment rent</t>
  </si>
  <si>
    <t>JS Fielding</t>
  </si>
  <si>
    <t>c1</t>
  </si>
  <si>
    <t>Playing field mowing</t>
  </si>
  <si>
    <t>Colin Downes</t>
  </si>
  <si>
    <t>PKF Littlejohn</t>
  </si>
  <si>
    <t>External Audit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</si>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</sst>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44445</v>
      </c>
      <c r="B4" s="13"/>
      <c r="C4" s="3" t="s">
        <v>90</v>
      </c>
      <c r="D4" s="8" t="s">
        <v>146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43" activePane="bottomLeft" state="frozen"/>
      <selection activeCell="B1" sqref="B1"/>
      <selection pane="bottomLeft" activeCell="E61" sqref="E61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>
        <v>44421</v>
      </c>
      <c r="B36" s="38"/>
      <c r="C36" s="39" t="s">
        <v>82</v>
      </c>
      <c r="D36" s="39" t="s">
        <v>100</v>
      </c>
      <c r="E36" s="39" t="s">
        <v>87</v>
      </c>
      <c r="F36" s="51" t="str">
        <f>VLOOKUP(E36,'Budget v Actual'!A:B,2,FALSE)</f>
        <v>Printing, Stationery, Postage</v>
      </c>
      <c r="G36" s="41">
        <v>22.88</v>
      </c>
      <c r="H36" s="41"/>
      <c r="I36" s="42">
        <f t="shared" si="1"/>
        <v>22.88</v>
      </c>
      <c r="K36" s="43"/>
      <c r="L36" s="39" t="s">
        <v>73</v>
      </c>
    </row>
    <row r="37" spans="1:12" s="39" customFormat="1" x14ac:dyDescent="0.2">
      <c r="A37" s="37">
        <v>44421</v>
      </c>
      <c r="B37" s="38"/>
      <c r="C37" s="39" t="s">
        <v>82</v>
      </c>
      <c r="D37" s="39" t="s">
        <v>94</v>
      </c>
      <c r="E37" s="39" t="s">
        <v>87</v>
      </c>
      <c r="F37" s="51" t="str">
        <f>VLOOKUP(E37,'Budget v Actual'!A:B,2,FALSE)</f>
        <v>Printing, Stationery, Postage</v>
      </c>
      <c r="G37" s="41">
        <v>14.39</v>
      </c>
      <c r="H37" s="41"/>
      <c r="I37" s="42">
        <f t="shared" si="1"/>
        <v>14.39</v>
      </c>
      <c r="K37" s="43"/>
      <c r="L37" s="39" t="s">
        <v>73</v>
      </c>
    </row>
    <row r="38" spans="1:12" s="39" customFormat="1" x14ac:dyDescent="0.2">
      <c r="A38" s="37">
        <v>44421</v>
      </c>
      <c r="B38" s="38"/>
      <c r="C38" s="39" t="s">
        <v>72</v>
      </c>
      <c r="D38" s="39" t="s">
        <v>99</v>
      </c>
      <c r="E38" s="39" t="s">
        <v>64</v>
      </c>
      <c r="F38" s="51" t="str">
        <f>VLOOKUP(E38,'Budget v Actual'!A:B,2,FALSE)</f>
        <v>Staff/contractor costs</v>
      </c>
      <c r="G38" s="41">
        <v>131</v>
      </c>
      <c r="H38" s="41"/>
      <c r="I38" s="42">
        <f t="shared" si="1"/>
        <v>131</v>
      </c>
      <c r="K38" s="43"/>
      <c r="L38" s="39" t="s">
        <v>73</v>
      </c>
    </row>
    <row r="39" spans="1:12" s="39" customFormat="1" x14ac:dyDescent="0.2">
      <c r="A39" s="37">
        <v>44421</v>
      </c>
      <c r="B39" s="38"/>
      <c r="C39" s="39" t="s">
        <v>82</v>
      </c>
      <c r="D39" s="39" t="s">
        <v>95</v>
      </c>
      <c r="E39" s="39" t="s">
        <v>87</v>
      </c>
      <c r="F39" s="51" t="str">
        <f>VLOOKUP(E39,'Budget v Actual'!A:B,2,FALSE)</f>
        <v>Printing, Stationery, Postage</v>
      </c>
      <c r="G39" s="41">
        <v>12.66</v>
      </c>
      <c r="H39" s="41"/>
      <c r="I39" s="42">
        <f t="shared" si="1"/>
        <v>12.66</v>
      </c>
      <c r="K39" s="43"/>
      <c r="L39" s="39" t="s">
        <v>73</v>
      </c>
    </row>
    <row r="40" spans="1:12" s="39" customFormat="1" x14ac:dyDescent="0.2">
      <c r="A40" s="37">
        <v>44421</v>
      </c>
      <c r="B40" s="38"/>
      <c r="C40" s="39" t="s">
        <v>82</v>
      </c>
      <c r="D40" s="39" t="s">
        <v>137</v>
      </c>
      <c r="E40" s="39" t="s">
        <v>64</v>
      </c>
      <c r="F40" s="51" t="str">
        <f>VLOOKUP(E40,'Budget v Actual'!A:B,2,FALSE)</f>
        <v>Staff/contractor costs</v>
      </c>
      <c r="G40" s="41">
        <v>524.72</v>
      </c>
      <c r="H40" s="41"/>
      <c r="I40" s="42">
        <f t="shared" si="1"/>
        <v>524.72</v>
      </c>
      <c r="K40" s="43"/>
      <c r="L40" s="39" t="s">
        <v>73</v>
      </c>
    </row>
    <row r="41" spans="1:12" s="39" customFormat="1" x14ac:dyDescent="0.2">
      <c r="A41" s="37">
        <v>44421</v>
      </c>
      <c r="B41" s="38"/>
      <c r="C41" s="39" t="s">
        <v>135</v>
      </c>
      <c r="D41" s="39" t="s">
        <v>126</v>
      </c>
      <c r="E41" s="39" t="s">
        <v>130</v>
      </c>
      <c r="F41" s="51" t="str">
        <f>VLOOKUP(E41,'Budget v Actual'!A:B,2,FALSE)</f>
        <v>IT (website support)</v>
      </c>
      <c r="G41" s="41">
        <v>60</v>
      </c>
      <c r="H41" s="41"/>
      <c r="I41" s="42">
        <f t="shared" si="1"/>
        <v>60</v>
      </c>
      <c r="K41" s="43"/>
      <c r="L41" s="39" t="s">
        <v>73</v>
      </c>
    </row>
    <row r="42" spans="1:12" s="39" customFormat="1" x14ac:dyDescent="0.2">
      <c r="A42" s="37">
        <v>44421</v>
      </c>
      <c r="B42" s="38"/>
      <c r="C42" s="39" t="s">
        <v>136</v>
      </c>
      <c r="D42" s="39" t="s">
        <v>76</v>
      </c>
      <c r="E42" s="39" t="s">
        <v>89</v>
      </c>
      <c r="F42" s="51" t="str">
        <f>VLOOKUP(E42,'Budget v Actual'!A:B,2,FALSE)</f>
        <v>Street Lighting</v>
      </c>
      <c r="G42" s="41">
        <v>245.69</v>
      </c>
      <c r="H42" s="41"/>
      <c r="I42" s="42">
        <f t="shared" si="1"/>
        <v>245.69</v>
      </c>
      <c r="K42" s="43"/>
      <c r="L42" s="39" t="s">
        <v>73</v>
      </c>
    </row>
    <row r="43" spans="1:12" s="39" customFormat="1" x14ac:dyDescent="0.2">
      <c r="A43" s="37">
        <v>44421</v>
      </c>
      <c r="B43" s="38"/>
      <c r="C43" s="39" t="s">
        <v>138</v>
      </c>
      <c r="D43" s="39" t="s">
        <v>139</v>
      </c>
      <c r="E43" s="39" t="s">
        <v>140</v>
      </c>
      <c r="F43" s="51" t="str">
        <f>VLOOKUP(E43,'Budget v Actual'!A:B,2,FALSE)</f>
        <v>Round The Revel</v>
      </c>
      <c r="G43" s="41">
        <v>200</v>
      </c>
      <c r="H43" s="41"/>
      <c r="I43" s="42">
        <f t="shared" si="1"/>
        <v>200</v>
      </c>
      <c r="K43" s="43"/>
      <c r="L43" s="39" t="s">
        <v>73</v>
      </c>
    </row>
    <row r="44" spans="1:12" s="39" customFormat="1" x14ac:dyDescent="0.2">
      <c r="A44" s="37">
        <v>44434</v>
      </c>
      <c r="B44" s="38"/>
      <c r="C44" s="39" t="s">
        <v>141</v>
      </c>
      <c r="D44" s="39" t="s">
        <v>142</v>
      </c>
      <c r="E44" s="39" t="s">
        <v>92</v>
      </c>
      <c r="F44" s="51" t="str">
        <f>VLOOKUP(E44,'Budget v Actual'!A:B,2,FALSE)</f>
        <v>White Lion</v>
      </c>
      <c r="G44" s="41">
        <v>960</v>
      </c>
      <c r="H44" s="41"/>
      <c r="I44" s="42">
        <f t="shared" si="1"/>
        <v>960</v>
      </c>
      <c r="K44" s="43"/>
      <c r="L44" s="39" t="s">
        <v>73</v>
      </c>
    </row>
    <row r="45" spans="1:12" s="39" customFormat="1" x14ac:dyDescent="0.2">
      <c r="A45" s="37">
        <v>44434</v>
      </c>
      <c r="B45" s="38"/>
      <c r="C45" s="39" t="s">
        <v>143</v>
      </c>
      <c r="D45" s="39" t="s">
        <v>142</v>
      </c>
      <c r="E45" s="39" t="s">
        <v>92</v>
      </c>
      <c r="F45" s="51" t="str">
        <f>VLOOKUP(E45,'Budget v Actual'!A:B,2,FALSE)</f>
        <v>White Lion</v>
      </c>
      <c r="G45" s="41">
        <v>2400</v>
      </c>
      <c r="H45" s="41"/>
      <c r="I45" s="42">
        <f t="shared" si="1"/>
        <v>2400</v>
      </c>
      <c r="K45" s="43"/>
    </row>
    <row r="46" spans="1:12" s="39" customFormat="1" x14ac:dyDescent="0.2">
      <c r="A46" s="37">
        <v>44434</v>
      </c>
      <c r="B46" s="38"/>
      <c r="C46" s="39" t="s">
        <v>144</v>
      </c>
      <c r="D46" s="39" t="s">
        <v>142</v>
      </c>
      <c r="E46" s="39" t="s">
        <v>92</v>
      </c>
      <c r="F46" s="51" t="str">
        <f>VLOOKUP(E46,'Budget v Actual'!A:B,2,FALSE)</f>
        <v>White Lion</v>
      </c>
      <c r="G46" s="41">
        <v>2400</v>
      </c>
      <c r="H46" s="41"/>
      <c r="I46" s="42">
        <f t="shared" si="1"/>
        <v>2400</v>
      </c>
      <c r="K46" s="43"/>
      <c r="L46" s="39" t="s">
        <v>73</v>
      </c>
    </row>
    <row r="47" spans="1:12" s="39" customFormat="1" x14ac:dyDescent="0.2">
      <c r="A47" s="37">
        <v>44434</v>
      </c>
      <c r="B47" s="38"/>
      <c r="C47" s="39" t="s">
        <v>82</v>
      </c>
      <c r="D47" s="39" t="s">
        <v>145</v>
      </c>
      <c r="E47" s="39" t="s">
        <v>130</v>
      </c>
      <c r="F47" s="51" t="str">
        <f>VLOOKUP(E47,'Budget v Actual'!A:B,2,FALSE)</f>
        <v>IT (website support)</v>
      </c>
      <c r="G47" s="41">
        <v>89.99</v>
      </c>
      <c r="H47" s="41"/>
      <c r="I47" s="42">
        <f t="shared" si="1"/>
        <v>89.99</v>
      </c>
      <c r="K47" s="43"/>
    </row>
    <row r="48" spans="1:12" s="39" customFormat="1" x14ac:dyDescent="0.2">
      <c r="A48" s="37">
        <v>44435</v>
      </c>
      <c r="B48" s="38"/>
      <c r="C48" s="39" t="s">
        <v>141</v>
      </c>
      <c r="D48" s="39" t="s">
        <v>142</v>
      </c>
      <c r="E48" s="39" t="s">
        <v>92</v>
      </c>
      <c r="F48" s="51" t="str">
        <f>VLOOKUP(E48,'Budget v Actual'!A:B,2,FALSE)</f>
        <v>White Lion</v>
      </c>
      <c r="G48" s="41">
        <v>1200</v>
      </c>
      <c r="H48" s="41"/>
      <c r="I48" s="42">
        <f t="shared" si="1"/>
        <v>1200</v>
      </c>
      <c r="K48" s="43"/>
    </row>
    <row r="49" spans="1:11" s="39" customFormat="1" x14ac:dyDescent="0.2">
      <c r="A49" s="37">
        <v>44435</v>
      </c>
      <c r="B49" s="38"/>
      <c r="C49" s="39" t="s">
        <v>143</v>
      </c>
      <c r="D49" s="39" t="s">
        <v>142</v>
      </c>
      <c r="E49" s="39" t="s">
        <v>92</v>
      </c>
      <c r="F49" s="51" t="str">
        <f>VLOOKUP(E49,'Budget v Actual'!A:B,2,FALSE)</f>
        <v>White Lion</v>
      </c>
      <c r="G49" s="41">
        <v>5280</v>
      </c>
      <c r="H49" s="41"/>
      <c r="I49" s="42">
        <f t="shared" si="1"/>
        <v>5280</v>
      </c>
      <c r="K49" s="43"/>
    </row>
    <row r="50" spans="1:11" s="39" customFormat="1" x14ac:dyDescent="0.2">
      <c r="A50" s="37">
        <v>44454</v>
      </c>
      <c r="B50" s="38"/>
      <c r="C50" s="39" t="s">
        <v>82</v>
      </c>
      <c r="D50" s="39" t="s">
        <v>147</v>
      </c>
      <c r="E50" s="39" t="s">
        <v>64</v>
      </c>
      <c r="F50" s="51" t="str">
        <f>VLOOKUP(E50,'Budget v Actual'!A:B,2,FALSE)</f>
        <v>Staff/contractor costs</v>
      </c>
      <c r="G50" s="41">
        <v>524.72</v>
      </c>
      <c r="H50" s="41"/>
      <c r="I50" s="42">
        <f t="shared" si="1"/>
        <v>524.72</v>
      </c>
      <c r="K50" s="43"/>
    </row>
    <row r="51" spans="1:11" s="39" customFormat="1" x14ac:dyDescent="0.2">
      <c r="A51" s="37">
        <v>44454</v>
      </c>
      <c r="B51" s="38"/>
      <c r="C51" s="39" t="s">
        <v>72</v>
      </c>
      <c r="D51" s="39" t="s">
        <v>99</v>
      </c>
      <c r="E51" s="39" t="s">
        <v>64</v>
      </c>
      <c r="F51" s="51" t="str">
        <f>VLOOKUP(E51,'Budget v Actual'!A:B,2,FALSE)</f>
        <v>Staff/contractor costs</v>
      </c>
      <c r="G51" s="41">
        <v>131</v>
      </c>
      <c r="H51" s="41"/>
      <c r="I51" s="42">
        <f t="shared" si="1"/>
        <v>131</v>
      </c>
      <c r="K51" s="43"/>
    </row>
    <row r="52" spans="1:11" s="39" customFormat="1" x14ac:dyDescent="0.2">
      <c r="A52" s="37">
        <v>44454</v>
      </c>
      <c r="B52" s="38"/>
      <c r="C52" s="39" t="s">
        <v>82</v>
      </c>
      <c r="D52" s="39" t="s">
        <v>95</v>
      </c>
      <c r="E52" s="39" t="s">
        <v>87</v>
      </c>
      <c r="F52" s="51" t="str">
        <f>VLOOKUP(E52,'Budget v Actual'!A:B,2,FALSE)</f>
        <v>Printing, Stationery, Postage</v>
      </c>
      <c r="G52" s="41">
        <v>12.66</v>
      </c>
      <c r="H52" s="41"/>
      <c r="I52" s="42">
        <f t="shared" si="1"/>
        <v>12.66</v>
      </c>
      <c r="K52" s="43"/>
    </row>
    <row r="53" spans="1:11" s="39" customFormat="1" x14ac:dyDescent="0.2">
      <c r="A53" s="37">
        <v>44454</v>
      </c>
      <c r="B53" s="38"/>
      <c r="C53" s="39" t="s">
        <v>82</v>
      </c>
      <c r="D53" s="39" t="s">
        <v>148</v>
      </c>
      <c r="E53" s="39" t="s">
        <v>87</v>
      </c>
      <c r="F53" s="51" t="str">
        <f>VLOOKUP(E53,'Budget v Actual'!A:B,2,FALSE)</f>
        <v>Printing, Stationery, Postage</v>
      </c>
      <c r="G53" s="41">
        <v>34.83</v>
      </c>
      <c r="H53" s="41"/>
      <c r="I53" s="42">
        <f t="shared" si="1"/>
        <v>34.83</v>
      </c>
      <c r="K53" s="43"/>
    </row>
    <row r="54" spans="1:11" s="39" customFormat="1" x14ac:dyDescent="0.2">
      <c r="A54" s="37">
        <v>44454</v>
      </c>
      <c r="B54" s="38"/>
      <c r="C54" s="39" t="s">
        <v>149</v>
      </c>
      <c r="D54" s="39" t="s">
        <v>150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44454</v>
      </c>
      <c r="B55" s="38"/>
      <c r="C55" s="39" t="s">
        <v>151</v>
      </c>
      <c r="D55" s="39" t="s">
        <v>150</v>
      </c>
      <c r="E55" s="39" t="s">
        <v>157</v>
      </c>
      <c r="F55" s="51" t="str">
        <f>VLOOKUP(E55,'Budget v Actual'!A:B,2,FALSE)</f>
        <v>Allotments</v>
      </c>
      <c r="G55" s="41">
        <v>25</v>
      </c>
      <c r="H55" s="41"/>
      <c r="I55" s="42">
        <f t="shared" si="1"/>
        <v>25</v>
      </c>
      <c r="K55" s="43"/>
    </row>
    <row r="56" spans="1:11" s="39" customFormat="1" x14ac:dyDescent="0.2">
      <c r="A56" s="37">
        <v>44467</v>
      </c>
      <c r="B56" s="38"/>
      <c r="C56" s="39" t="s">
        <v>154</v>
      </c>
      <c r="D56" s="39" t="s">
        <v>153</v>
      </c>
      <c r="E56" s="39" t="s">
        <v>152</v>
      </c>
      <c r="F56" s="51" t="str">
        <f>VLOOKUP(E56,'Budget v Actual'!A:B,2,FALSE)</f>
        <v>Grass Cutting</v>
      </c>
      <c r="G56" s="41">
        <v>420</v>
      </c>
      <c r="H56" s="41"/>
      <c r="I56" s="42">
        <f t="shared" si="1"/>
        <v>420</v>
      </c>
      <c r="K56" s="43"/>
    </row>
    <row r="57" spans="1:11" s="39" customFormat="1" x14ac:dyDescent="0.2">
      <c r="A57" s="37">
        <v>44467</v>
      </c>
      <c r="B57" s="38"/>
      <c r="C57" s="39" t="s">
        <v>155</v>
      </c>
      <c r="D57" s="39" t="s">
        <v>156</v>
      </c>
      <c r="E57" s="39" t="s">
        <v>116</v>
      </c>
      <c r="F57" s="51" t="str">
        <f>VLOOKUP(E57,'Budget v Actual'!A:B,2,FALSE)</f>
        <v>Audit</v>
      </c>
      <c r="G57" s="41">
        <v>360</v>
      </c>
      <c r="H57" s="41"/>
      <c r="I57" s="42">
        <f t="shared" si="1"/>
        <v>360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>
        <f t="shared" si="1"/>
        <v>0</v>
      </c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>
        <f t="shared" si="1"/>
        <v>0</v>
      </c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>
        <f t="shared" si="1"/>
        <v>0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 t="shared" si="1"/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 t="shared" si="1"/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 t="shared" si="1"/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1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>
        <f t="shared" si="1"/>
        <v>0</v>
      </c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>
        <f t="shared" si="1"/>
        <v>0</v>
      </c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>
        <f t="shared" si="1"/>
        <v>0</v>
      </c>
      <c r="K76" s="43"/>
    </row>
    <row r="77" spans="1:11" s="39" customFormat="1" x14ac:dyDescent="0.2">
      <c r="A77" s="37"/>
      <c r="B77" s="38"/>
      <c r="F77" s="40" t="e">
        <f>VLOOKUP(E76,'Budget v Actual'!A:B,2,FALSE)</f>
        <v>#N/A</v>
      </c>
      <c r="G77" s="41"/>
      <c r="H77" s="41"/>
      <c r="I77" s="42">
        <f t="shared" si="1"/>
        <v>0</v>
      </c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>
        <f t="shared" si="1"/>
        <v>0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3934.3200000000006</v>
      </c>
      <c r="F16" s="75"/>
      <c r="G16" s="75">
        <f t="shared" ref="G16:G38" si="1">SUM(E16:F16)</f>
        <v>3934.3200000000006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432</v>
      </c>
      <c r="F17" s="75"/>
      <c r="G17" s="75">
        <f t="shared" si="1"/>
        <v>432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337.56000000000006</v>
      </c>
      <c r="F20" s="75"/>
      <c r="G20" s="75">
        <f t="shared" si="1"/>
        <v>337.56000000000006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420</v>
      </c>
      <c r="F22" s="75"/>
      <c r="G22" s="75">
        <f t="shared" si="1"/>
        <v>420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30</v>
      </c>
      <c r="F26" s="75"/>
      <c r="G26" s="75">
        <f t="shared" si="1"/>
        <v>30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521.99</v>
      </c>
      <c r="F28" s="75"/>
      <c r="G28" s="75">
        <f t="shared" si="1"/>
        <v>521.99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488.68</v>
      </c>
      <c r="F34" s="75"/>
      <c r="G34" s="75">
        <f t="shared" si="1"/>
        <v>488.68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24964.260000000002</v>
      </c>
      <c r="F37" s="75"/>
      <c r="G37" s="75">
        <f t="shared" si="1"/>
        <v>24964.260000000002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32653.800000000003</v>
      </c>
      <c r="F39" s="82">
        <f t="shared" si="2"/>
        <v>0</v>
      </c>
      <c r="G39" s="82">
        <f t="shared" si="2"/>
        <v>32653.800000000003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-32653.800000000003</v>
      </c>
      <c r="F43" s="89">
        <f>-SUM(F39)</f>
        <v>0</v>
      </c>
      <c r="G43" s="89">
        <f>SUM(E43:F43)</f>
        <v>-32653.800000000003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235491.51</v>
      </c>
      <c r="F44" s="89">
        <f t="shared" si="3"/>
        <v>0</v>
      </c>
      <c r="G44" s="89">
        <f t="shared" si="3"/>
        <v>235491.51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235491.51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30th September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2021-10-07T10:53:48Z</cp:lastPrinted>
  <dcterms:created xsi:type="dcterms:W3CDTF">2000-02-12T16:04:24Z</dcterms:created>
  <dcterms:modified xsi:type="dcterms:W3CDTF">2021-10-07T10:53:57Z</dcterms:modified>
</cp:coreProperties>
</file>