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C3971243-36B1-435E-AE11-7E94209B8E59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9" l="1"/>
  <c r="I85" i="45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<sst xmlns="http://schemas.openxmlformats.org/spreadsheetml/2006/main" count="279" uniqueCount="141">
  <si>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</si>
  <si>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</si>
  <si>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</si>
  <si>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</si>
  <si>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</si>
  <si>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</si>
  <si>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</si>
  <si>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</si>
  <si>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</si>
  <si>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</si>
  <si>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</si>
  <si>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</si>
  <si>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</si>
  <si>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</si>
  <si>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</si>
  <si>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</si>
  <si>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</si>
  <si>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</si>
  <si>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</si>
  <si>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</si>
  <si>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</si>
  <si>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</si>
  <si>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</si>
  <si>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</si>
  <si>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</si>
  <si>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</si>
  <si>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</si>
  <si>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</si>
  <si>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</si>
  <si>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</si>
  <si>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</si>
  <si>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</si>
  <si>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</si>
  <si>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</si>
  <si>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</si>
  <si>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</si>
  <si>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</si>
  <si>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</si>
  <si>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</si>
  <si>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</si>
  <si>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</si>
  <si>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</si>
  <si>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</si>
  <si>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</si>
  <si>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</si>
  <si>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</si>
  <si>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</si>
  <si>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</si>
  <si>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</si>
  <si>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</si>
  <si>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</si>
  <si>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</si>
  <si>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</si>
  <si>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</si>
  <si>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</si>
  <si>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</si>
  <si>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</si>
  <si>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</si>
  <si>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</si>
  <si>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</si>
  <si>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</si>
  <si>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</si>
  <si>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</si>
  <si>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</si>
  <si>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</si>
  <si>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</si>
  <si>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</si>
  <si>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</si>
  <si>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</si>
  <si>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</si>
  <si>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</si>
  <si>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</si>
  <si>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</si>
  <si>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</si>
  <si>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</si>
  <si>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</si>
  <si>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</si>
  <si>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</si>
  <si>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</si>
  <si>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</si>
  <si>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</si>
  <si>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</si>
  <si>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</si>
  <si>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</si>
  <si>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</si>
  <si>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</si>
  <si>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</si>
  <si>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</si>
  <si>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</si>
  <si>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</si>
  <si>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</si>
  <si>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</si>
  <si>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</si>
  <si>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</si>
  <si>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</si>
  <si>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</si>
  <si>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</si>
  <si>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</si>
  <si>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</si>
  <si>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</si>
  <si>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</si>
  <si>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</si>
  <si>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</si>
  <si>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</si>
  <si>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</si>
  <si>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</si>
  <si>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</si>
  <si>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</si>
  <si>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</si>
  <si>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</si>
  <si>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</si>
  <si>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</si>
  <si>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</si>
  <si>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</si>
  <si>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</si>
  <si>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</si>
  <si>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</si>
  <si>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</si>
  <si>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</si>
  <si>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</si>
  <si>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</si>
  <si>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</si>
  <si>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</si>
  <si>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</si>
  <si>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</si>
  <si>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</si>
  <si>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</si>
  <si>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</si>
  <si>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</si>
  <si>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</si>
  <si>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</si>
  <si>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</si>
  <si>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</si>
  <si>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</si>
  <si>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</si>
  <si>
    <t>2commune</t>
  </si>
  <si>
    <t>eon</t>
  </si>
  <si>
    <t>clerks salary aug 21</t>
  </si>
  <si>
    <t>round the revel</t>
  </si>
  <si>
    <t>donation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</si>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</sst>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4" sqref="E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41" activePane="bottomLeft" state="frozen"/>
      <selection activeCell="B1" sqref="B1"/>
      <selection pane="bottomLeft" activeCell="E59" sqref="E59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>
        <v>44421</v>
      </c>
      <c r="B36" s="38"/>
      <c r="C36" s="39" t="s">
        <v>82</v>
      </c>
      <c r="D36" s="39" t="s">
        <v>100</v>
      </c>
      <c r="E36" s="39" t="s">
        <v>87</v>
      </c>
      <c r="F36" s="51" t="str">
        <f>VLOOKUP(E36,'Budget v Actual'!A:B,2,FALSE)</f>
        <v>Printing, Stationery, Postage</v>
      </c>
      <c r="G36" s="41">
        <v>22.88</v>
      </c>
      <c r="H36" s="41"/>
      <c r="I36" s="42">
        <f t="shared" si="1"/>
        <v>22.88</v>
      </c>
      <c r="K36" s="43"/>
      <c r="L36" s="39" t="s">
        <v>73</v>
      </c>
    </row>
    <row r="37" spans="1:12" s="39" customFormat="1" x14ac:dyDescent="0.2">
      <c r="A37" s="37">
        <v>44421</v>
      </c>
      <c r="B37" s="38"/>
      <c r="C37" s="39" t="s">
        <v>82</v>
      </c>
      <c r="D37" s="39" t="s">
        <v>94</v>
      </c>
      <c r="E37" s="39" t="s">
        <v>87</v>
      </c>
      <c r="F37" s="51" t="str">
        <f>VLOOKUP(E37,'Budget v Actual'!A:B,2,FALSE)</f>
        <v>Printing, Stationery, Postage</v>
      </c>
      <c r="G37" s="41">
        <v>14.39</v>
      </c>
      <c r="H37" s="41"/>
      <c r="I37" s="42">
        <f t="shared" si="1"/>
        <v>14.39</v>
      </c>
      <c r="K37" s="43"/>
      <c r="L37" s="39" t="s">
        <v>73</v>
      </c>
    </row>
    <row r="38" spans="1:12" s="39" customFormat="1" x14ac:dyDescent="0.2">
      <c r="A38" s="37">
        <v>44421</v>
      </c>
      <c r="B38" s="38"/>
      <c r="C38" s="39" t="s">
        <v>72</v>
      </c>
      <c r="D38" s="39" t="s">
        <v>99</v>
      </c>
      <c r="E38" s="39" t="s">
        <v>64</v>
      </c>
      <c r="F38" s="51" t="str">
        <f>VLOOKUP(E38,'Budget v Actual'!A:B,2,FALSE)</f>
        <v>Staff/contractor costs</v>
      </c>
      <c r="G38" s="41">
        <v>131</v>
      </c>
      <c r="H38" s="41"/>
      <c r="I38" s="42">
        <f t="shared" si="1"/>
        <v>131</v>
      </c>
      <c r="K38" s="43"/>
      <c r="L38" s="39" t="s">
        <v>73</v>
      </c>
    </row>
    <row r="39" spans="1:12" s="39" customFormat="1" x14ac:dyDescent="0.2">
      <c r="A39" s="37">
        <v>44421</v>
      </c>
      <c r="B39" s="38"/>
      <c r="C39" s="39" t="s">
        <v>82</v>
      </c>
      <c r="D39" s="39" t="s">
        <v>95</v>
      </c>
      <c r="E39" s="39" t="s">
        <v>87</v>
      </c>
      <c r="F39" s="51" t="str">
        <f>VLOOKUP(E39,'Budget v Actual'!A:B,2,FALSE)</f>
        <v>Printing, Stationery, Postage</v>
      </c>
      <c r="G39" s="41">
        <v>12.66</v>
      </c>
      <c r="H39" s="41"/>
      <c r="I39" s="42">
        <f t="shared" si="1"/>
        <v>12.66</v>
      </c>
      <c r="K39" s="43"/>
      <c r="L39" s="39" t="s">
        <v>73</v>
      </c>
    </row>
    <row r="40" spans="1:12" s="39" customFormat="1" x14ac:dyDescent="0.2">
      <c r="A40" s="37">
        <v>44421</v>
      </c>
      <c r="B40" s="38"/>
      <c r="C40" s="39" t="s">
        <v>82</v>
      </c>
      <c r="D40" s="39" t="s">
        <v>137</v>
      </c>
      <c r="E40" s="39" t="s">
        <v>64</v>
      </c>
      <c r="F40" s="51" t="str">
        <f>VLOOKUP(E40,'Budget v Actual'!A:B,2,FALSE)</f>
        <v>Staff/contractor costs</v>
      </c>
      <c r="G40" s="41">
        <v>524.72</v>
      </c>
      <c r="H40" s="41"/>
      <c r="I40" s="42">
        <f t="shared" si="1"/>
        <v>524.72</v>
      </c>
      <c r="K40" s="43"/>
      <c r="L40" s="39" t="s">
        <v>73</v>
      </c>
    </row>
    <row r="41" spans="1:12" s="39" customFormat="1" x14ac:dyDescent="0.2">
      <c r="A41" s="37">
        <v>44421</v>
      </c>
      <c r="B41" s="38"/>
      <c r="C41" s="39" t="s">
        <v>135</v>
      </c>
      <c r="D41" s="39" t="s">
        <v>126</v>
      </c>
      <c r="E41" s="39" t="s">
        <v>130</v>
      </c>
      <c r="F41" s="51" t="str">
        <f>VLOOKUP(E41,'Budget v Actual'!A:B,2,FALSE)</f>
        <v>IT (website support)</v>
      </c>
      <c r="G41" s="41">
        <v>60</v>
      </c>
      <c r="H41" s="41"/>
      <c r="I41" s="42">
        <f t="shared" si="1"/>
        <v>60</v>
      </c>
      <c r="K41" s="43"/>
      <c r="L41" s="39" t="s">
        <v>73</v>
      </c>
    </row>
    <row r="42" spans="1:12" s="39" customFormat="1" x14ac:dyDescent="0.2">
      <c r="A42" s="37">
        <v>44421</v>
      </c>
      <c r="B42" s="38"/>
      <c r="C42" s="39" t="s">
        <v>136</v>
      </c>
      <c r="D42" s="39" t="s">
        <v>76</v>
      </c>
      <c r="E42" s="39" t="s">
        <v>89</v>
      </c>
      <c r="F42" s="51" t="str">
        <f>VLOOKUP(E42,'Budget v Actual'!A:B,2,FALSE)</f>
        <v>Street Lighting</v>
      </c>
      <c r="G42" s="41">
        <v>245.69</v>
      </c>
      <c r="H42" s="41"/>
      <c r="I42" s="42">
        <f t="shared" si="1"/>
        <v>245.69</v>
      </c>
      <c r="K42" s="43"/>
      <c r="L42" s="39" t="s">
        <v>73</v>
      </c>
    </row>
    <row r="43" spans="1:12" s="39" customFormat="1" x14ac:dyDescent="0.2">
      <c r="A43" s="37">
        <v>44421</v>
      </c>
      <c r="B43" s="38"/>
      <c r="C43" s="39" t="s">
        <v>138</v>
      </c>
      <c r="D43" s="39" t="s">
        <v>139</v>
      </c>
      <c r="E43" s="39" t="s">
        <v>140</v>
      </c>
      <c r="F43" s="51" t="str">
        <f>VLOOKUP(E43,'Budget v Actual'!A:B,2,FALSE)</f>
        <v>Round The Revel</v>
      </c>
      <c r="G43" s="41">
        <v>200</v>
      </c>
      <c r="H43" s="41"/>
      <c r="I43" s="42">
        <f t="shared" si="1"/>
        <v>200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>
        <f t="shared" si="1"/>
        <v>0</v>
      </c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>
        <f t="shared" si="1"/>
        <v>0</v>
      </c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>
        <f t="shared" si="1"/>
        <v>0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 t="shared" si="1"/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 t="shared" si="1"/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 t="shared" si="1"/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1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>
        <f t="shared" si="1"/>
        <v>0</v>
      </c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>
        <f t="shared" si="1"/>
        <v>0</v>
      </c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>
        <f t="shared" si="1"/>
        <v>0</v>
      </c>
      <c r="K76" s="43"/>
    </row>
    <row r="77" spans="1:11" s="39" customFormat="1" x14ac:dyDescent="0.2">
      <c r="A77" s="37"/>
      <c r="B77" s="38"/>
      <c r="F77" s="40" t="e">
        <f>VLOOKUP(E76,'Budget v Actual'!A:B,2,FALSE)</f>
        <v>#N/A</v>
      </c>
      <c r="G77" s="41"/>
      <c r="H77" s="41"/>
      <c r="I77" s="42">
        <f t="shared" si="1"/>
        <v>0</v>
      </c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>
        <f t="shared" si="1"/>
        <v>0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3278.6000000000004</v>
      </c>
      <c r="F16" s="75"/>
      <c r="G16" s="75">
        <f t="shared" ref="G16:G38" si="1">SUM(E16:F16)</f>
        <v>3278.6000000000004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72</v>
      </c>
      <c r="F17" s="75"/>
      <c r="G17" s="75">
        <f t="shared" si="1"/>
        <v>72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290.07000000000005</v>
      </c>
      <c r="F20" s="75"/>
      <c r="G20" s="75">
        <f t="shared" si="1"/>
        <v>290.07000000000005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0</v>
      </c>
      <c r="F22" s="75"/>
      <c r="G22" s="75">
        <f t="shared" si="1"/>
        <v>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30</v>
      </c>
      <c r="F26" s="75"/>
      <c r="G26" s="75">
        <f t="shared" si="1"/>
        <v>30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432</v>
      </c>
      <c r="F28" s="75"/>
      <c r="G28" s="75">
        <f t="shared" si="1"/>
        <v>432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488.68</v>
      </c>
      <c r="F34" s="75"/>
      <c r="G34" s="75">
        <f t="shared" si="1"/>
        <v>488.68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12724.26</v>
      </c>
      <c r="F37" s="75"/>
      <c r="G37" s="75">
        <f t="shared" si="1"/>
        <v>12724.26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18790.599999999999</v>
      </c>
      <c r="F39" s="82">
        <f t="shared" si="2"/>
        <v>0</v>
      </c>
      <c r="G39" s="82">
        <f t="shared" si="2"/>
        <v>18790.599999999999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-18790.599999999999</v>
      </c>
      <c r="F43" s="89">
        <f>-SUM(F39)</f>
        <v>0</v>
      </c>
      <c r="G43" s="89">
        <f>SUM(E43:F43)</f>
        <v>-18790.599999999999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241924.21</v>
      </c>
      <c r="F44" s="89">
        <f t="shared" si="3"/>
        <v>0</v>
      </c>
      <c r="G44" s="89">
        <f t="shared" si="3"/>
        <v>241924.21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241924.21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30th August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2021-08-12T20:13:10Z</cp:lastPrinted>
  <dcterms:created xsi:type="dcterms:W3CDTF">2000-02-12T16:04:24Z</dcterms:created>
  <dcterms:modified xsi:type="dcterms:W3CDTF">2021-08-12T20:25:39Z</dcterms:modified>
</cp:coreProperties>
</file>