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32614A18-784F-4437-86D9-75F027E9213F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39" l="1"/>
  <c r="I85" i="45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<sst xmlns="http://schemas.openxmlformats.org/spreadsheetml/2006/main" count="255" uniqueCount="135">
  <si>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</si>
  <si>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</si>
  <si>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</si>
  <si>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</si>
  <si>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</si>
  <si>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</si>
  <si>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</si>
  <si>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</si>
  <si>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</si>
  <si>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</si>
  <si>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</si>
  <si>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</si>
  <si>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</si>
  <si>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</si>
  <si>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</si>
  <si>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</si>
  <si>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</si>
  <si>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</si>
  <si>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</si>
  <si>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</si>
  <si>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</si>
  <si>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</si>
  <si>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</si>
  <si>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</si>
  <si>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</si>
  <si>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</si>
  <si>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</si>
  <si>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</si>
  <si>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</si>
  <si>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</si>
  <si>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</si>
  <si>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</si>
  <si>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</si>
  <si>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</si>
  <si>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</si>
  <si>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</si>
  <si>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</si>
  <si>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</si>
  <si>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</si>
  <si>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</si>
  <si>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</si>
  <si>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</si>
  <si>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</si>
  <si>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</si>
  <si>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</si>
  <si>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</si>
  <si>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</si>
  <si>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</si>
  <si>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</si>
  <si>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</si>
  <si>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</si>
  <si>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</si>
  <si>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</si>
  <si>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</si>
  <si>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</si>
  <si>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</si>
  <si>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</si>
  <si>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</si>
  <si>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</si>
  <si>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</si>
  <si>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</si>
  <si>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</si>
  <si>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</si>
  <si>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</si>
  <si>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</si>
  <si>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</si>
  <si>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</si>
  <si>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</si>
  <si>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</si>
  <si>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</si>
  <si>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</si>
  <si>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</si>
  <si>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</si>
  <si>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</si>
  <si>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</si>
  <si>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</si>
  <si>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</si>
  <si>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</si>
  <si>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</si>
  <si>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</si>
  <si>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</si>
  <si>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</si>
  <si>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</si>
  <si>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</si>
  <si>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</si>
  <si>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</si>
  <si>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</si>
  <si>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</si>
  <si>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</si>
  <si>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</si>
  <si>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</si>
  <si>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</si>
  <si>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</si>
  <si>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</si>
  <si>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</si>
  <si>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</si>
  <si>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</si>
  <si>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</si>
  <si>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</si>
  <si>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</si>
  <si>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</si>
  <si>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</si>
  <si>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</si>
  <si>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</si>
  <si>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</si>
  <si>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</si>
  <si>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</si>
  <si>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</si>
  <si>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</si>
  <si>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</si>
  <si>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</si>
  <si>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</si>
  <si>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</si>
  <si>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</si>
  <si>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</si>
  <si>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</si>
  <si>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</si>
  <si>
    <t>Walc</t>
  </si>
  <si>
    <t>Cllr training</t>
  </si>
  <si>
    <t>postage</t>
  </si>
  <si>
    <t>e1</t>
  </si>
  <si>
    <t>Clerks salary June 21</t>
  </si>
  <si>
    <t>Title deed copies</t>
  </si>
  <si>
    <t>Insurance renewal</t>
  </si>
  <si>
    <t>BHIB</t>
  </si>
  <si>
    <t>2 commune</t>
  </si>
  <si>
    <t>website hosting</t>
  </si>
  <si>
    <t>e2</t>
  </si>
  <si>
    <t>Annual subscription</t>
  </si>
  <si>
    <t>N Clarke</t>
  </si>
  <si>
    <t>e3</t>
  </si>
  <si>
    <t>c3</t>
  </si>
  <si>
    <t>b3</t>
  </si>
  <si>
    <t>clerks salary july 21</t>
  </si>
  <si>
    <t>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</si>
</sst>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4" sqref="E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25" activePane="bottomLeft" state="frozen"/>
      <selection activeCell="B1" sqref="B1"/>
      <selection pane="bottomLeft" activeCell="C35" sqref="C35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85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>
        <v>44348</v>
      </c>
      <c r="B19" s="38"/>
      <c r="C19" s="39" t="s">
        <v>117</v>
      </c>
      <c r="D19" s="39" t="s">
        <v>118</v>
      </c>
      <c r="E19" s="39" t="s">
        <v>120</v>
      </c>
      <c r="F19" s="51" t="str">
        <f>VLOOKUP(E19,'Budget v Actual'!A:B,2,FALSE)</f>
        <v>Training &amp; Development</v>
      </c>
      <c r="G19" s="41">
        <v>30</v>
      </c>
      <c r="H19" s="41"/>
      <c r="I19" s="42">
        <f t="shared" si="1"/>
        <v>30</v>
      </c>
      <c r="K19" s="43"/>
      <c r="L19" s="39" t="s">
        <v>73</v>
      </c>
    </row>
    <row r="20" spans="1:12" s="39" customFormat="1" x14ac:dyDescent="0.2">
      <c r="A20" s="37">
        <v>44363</v>
      </c>
      <c r="B20" s="38"/>
      <c r="C20" s="39" t="s">
        <v>82</v>
      </c>
      <c r="D20" s="39" t="s">
        <v>121</v>
      </c>
      <c r="E20" s="39" t="s">
        <v>64</v>
      </c>
      <c r="F20" s="51" t="str">
        <f>VLOOKUP(E20,'Budget v Actual'!A:B,2,FALSE)</f>
        <v>Staff/contractor costs</v>
      </c>
      <c r="G20" s="41">
        <v>524.72</v>
      </c>
      <c r="H20" s="41"/>
      <c r="I20" s="42">
        <f t="shared" si="1"/>
        <v>524.72</v>
      </c>
      <c r="K20" s="43"/>
      <c r="L20" s="39" t="s">
        <v>73</v>
      </c>
    </row>
    <row r="21" spans="1:12" s="39" customFormat="1" x14ac:dyDescent="0.2">
      <c r="A21" s="37">
        <v>44363</v>
      </c>
      <c r="B21" s="38"/>
      <c r="C21" s="39" t="s">
        <v>72</v>
      </c>
      <c r="D21" s="52" t="s">
        <v>99</v>
      </c>
      <c r="E21" s="39" t="s">
        <v>64</v>
      </c>
      <c r="F21" s="51" t="str">
        <f>VLOOKUP(E21,'Budget v Actual'!A:B,2,FALSE)</f>
        <v>Staff/contractor costs</v>
      </c>
      <c r="G21" s="41">
        <v>131</v>
      </c>
      <c r="H21" s="41"/>
      <c r="I21" s="42">
        <f t="shared" si="1"/>
        <v>131</v>
      </c>
      <c r="K21" s="43"/>
      <c r="L21" s="39" t="s">
        <v>73</v>
      </c>
    </row>
    <row r="22" spans="1:12" s="39" customFormat="1" x14ac:dyDescent="0.2">
      <c r="A22" s="37">
        <v>44363</v>
      </c>
      <c r="B22" s="38"/>
      <c r="C22" s="39" t="s">
        <v>82</v>
      </c>
      <c r="D22" s="52" t="s">
        <v>112</v>
      </c>
      <c r="E22" s="39" t="s">
        <v>87</v>
      </c>
      <c r="F22" s="51" t="str">
        <f>VLOOKUP(E22,'Budget v Actual'!A:B,2,FALSE)</f>
        <v>Printing, Stationery, Postage</v>
      </c>
      <c r="G22" s="41">
        <v>27.05</v>
      </c>
      <c r="H22" s="41"/>
      <c r="I22" s="42">
        <f t="shared" si="1"/>
        <v>27.05</v>
      </c>
      <c r="K22" s="43"/>
      <c r="L22" s="39" t="s">
        <v>73</v>
      </c>
    </row>
    <row r="23" spans="1:12" s="39" customFormat="1" x14ac:dyDescent="0.2">
      <c r="A23" s="37">
        <v>44363</v>
      </c>
      <c r="B23" s="38"/>
      <c r="C23" s="39" t="s">
        <v>82</v>
      </c>
      <c r="D23" s="52" t="s">
        <v>121</v>
      </c>
      <c r="E23" s="39" t="s">
        <v>92</v>
      </c>
      <c r="F23" s="51" t="str">
        <f>VLOOKUP(E23,'Budget v Actual'!A:B,2,FALSE)</f>
        <v>White Lion</v>
      </c>
      <c r="G23" s="41">
        <v>61.6</v>
      </c>
      <c r="H23" s="41"/>
      <c r="I23" s="42">
        <f t="shared" si="1"/>
        <v>61.6</v>
      </c>
      <c r="K23" s="43"/>
      <c r="L23" s="39" t="s">
        <v>73</v>
      </c>
    </row>
    <row r="24" spans="1:12" s="39" customFormat="1" x14ac:dyDescent="0.2">
      <c r="A24" s="37">
        <v>44363</v>
      </c>
      <c r="B24" s="38"/>
      <c r="C24" s="39" t="s">
        <v>72</v>
      </c>
      <c r="D24" s="52" t="s">
        <v>99</v>
      </c>
      <c r="E24" s="39" t="s">
        <v>92</v>
      </c>
      <c r="F24" s="51" t="str">
        <f>VLOOKUP(E24,'Budget v Actual'!A:B,2,FALSE)</f>
        <v>White Lion</v>
      </c>
      <c r="G24" s="41">
        <v>15.4</v>
      </c>
      <c r="H24" s="41"/>
      <c r="I24" s="42">
        <f t="shared" si="1"/>
        <v>15.4</v>
      </c>
      <c r="K24" s="43"/>
      <c r="L24" s="39" t="s">
        <v>73</v>
      </c>
    </row>
    <row r="25" spans="1:12" s="39" customFormat="1" x14ac:dyDescent="0.2">
      <c r="A25" s="37">
        <v>44363</v>
      </c>
      <c r="B25" s="38"/>
      <c r="C25" s="39" t="s">
        <v>82</v>
      </c>
      <c r="D25" s="52" t="s">
        <v>119</v>
      </c>
      <c r="E25" s="39" t="s">
        <v>87</v>
      </c>
      <c r="F25" s="51" t="str">
        <f>VLOOKUP(E25,'Budget v Actual'!A:B,2,FALSE)</f>
        <v>Printing, Stationery, Postage</v>
      </c>
      <c r="G25" s="41">
        <v>8.84</v>
      </c>
      <c r="H25" s="41"/>
      <c r="I25" s="42">
        <f t="shared" si="1"/>
        <v>8.84</v>
      </c>
      <c r="K25" s="43"/>
      <c r="L25" s="39" t="s">
        <v>73</v>
      </c>
    </row>
    <row r="26" spans="1:12" s="39" customFormat="1" x14ac:dyDescent="0.2">
      <c r="A26" s="37">
        <v>44376</v>
      </c>
      <c r="B26" s="38"/>
      <c r="C26" s="39" t="s">
        <v>82</v>
      </c>
      <c r="D26" s="39" t="s">
        <v>122</v>
      </c>
      <c r="E26" s="39" t="s">
        <v>92</v>
      </c>
      <c r="F26" s="51" t="str">
        <f>VLOOKUP(E26,'Budget v Actual'!A:B,2,FALSE)</f>
        <v>White Lion</v>
      </c>
      <c r="G26" s="41">
        <v>6</v>
      </c>
      <c r="H26" s="41"/>
      <c r="I26" s="42">
        <f t="shared" si="1"/>
        <v>6</v>
      </c>
      <c r="K26" s="43"/>
      <c r="L26" s="39" t="s">
        <v>73</v>
      </c>
    </row>
    <row r="27" spans="1:12" s="39" customFormat="1" x14ac:dyDescent="0.2">
      <c r="A27" s="37">
        <v>44376</v>
      </c>
      <c r="B27" s="38"/>
      <c r="C27" s="39" t="s">
        <v>124</v>
      </c>
      <c r="D27" s="39" t="s">
        <v>123</v>
      </c>
      <c r="E27" s="39" t="s">
        <v>132</v>
      </c>
      <c r="F27" s="51" t="str">
        <f>VLOOKUP(E27,'Budget v Actual'!A:B,2,FALSE)</f>
        <v>Insurance</v>
      </c>
      <c r="G27" s="41">
        <v>922.99</v>
      </c>
      <c r="H27" s="41"/>
      <c r="I27" s="42">
        <f t="shared" si="1"/>
        <v>922.99</v>
      </c>
      <c r="K27" s="43"/>
      <c r="L27" s="39" t="s">
        <v>73</v>
      </c>
    </row>
    <row r="28" spans="1:12" s="39" customFormat="1" x14ac:dyDescent="0.2">
      <c r="A28" s="37">
        <v>44376</v>
      </c>
      <c r="B28" s="38"/>
      <c r="C28" s="39" t="s">
        <v>125</v>
      </c>
      <c r="D28" s="39" t="s">
        <v>126</v>
      </c>
      <c r="E28" s="39" t="s">
        <v>130</v>
      </c>
      <c r="F28" s="51" t="str">
        <f>VLOOKUP(E28,'Budget v Actual'!A:B,2,FALSE)</f>
        <v>IT (website support)</v>
      </c>
      <c r="G28" s="41">
        <v>372</v>
      </c>
      <c r="H28" s="41"/>
      <c r="I28" s="42">
        <f t="shared" si="1"/>
        <v>372</v>
      </c>
      <c r="K28" s="43"/>
      <c r="L28" s="39" t="s">
        <v>73</v>
      </c>
    </row>
    <row r="29" spans="1:12" s="39" customFormat="1" x14ac:dyDescent="0.2">
      <c r="A29" s="37">
        <v>44376</v>
      </c>
      <c r="B29" s="38"/>
      <c r="C29" s="39" t="s">
        <v>129</v>
      </c>
      <c r="D29" s="39" t="s">
        <v>80</v>
      </c>
      <c r="E29" s="39" t="s">
        <v>131</v>
      </c>
      <c r="F29" s="51" t="str">
        <f>VLOOKUP(E29,'Budget v Actual'!A:B,2,FALSE)</f>
        <v>Hanging baskets</v>
      </c>
      <c r="G29" s="41">
        <v>90</v>
      </c>
      <c r="H29" s="41"/>
      <c r="I29" s="42">
        <f t="shared" si="1"/>
        <v>90</v>
      </c>
      <c r="K29" s="43"/>
      <c r="L29" s="39" t="s">
        <v>73</v>
      </c>
    </row>
    <row r="30" spans="1:12" s="39" customFormat="1" x14ac:dyDescent="0.2">
      <c r="A30" s="37">
        <v>44376</v>
      </c>
      <c r="B30" s="38"/>
      <c r="C30" s="39" t="s">
        <v>117</v>
      </c>
      <c r="D30" s="39" t="s">
        <v>128</v>
      </c>
      <c r="E30" s="39" t="s">
        <v>127</v>
      </c>
      <c r="F30" s="51" t="str">
        <f>VLOOKUP(E30,'Budget v Actual'!A:B,2,FALSE)</f>
        <v>Subscriptions &amp; Membership</v>
      </c>
      <c r="G30" s="41">
        <v>192</v>
      </c>
      <c r="H30" s="41"/>
      <c r="I30" s="42">
        <f t="shared" si="1"/>
        <v>192</v>
      </c>
      <c r="K30" s="43"/>
      <c r="L30" s="39" t="s">
        <v>73</v>
      </c>
    </row>
    <row r="31" spans="1:12" s="39" customFormat="1" x14ac:dyDescent="0.2">
      <c r="A31" s="37">
        <v>44392</v>
      </c>
      <c r="B31" s="38"/>
      <c r="C31" s="39" t="s">
        <v>82</v>
      </c>
      <c r="D31" s="39" t="s">
        <v>133</v>
      </c>
      <c r="E31" s="39" t="s">
        <v>64</v>
      </c>
      <c r="F31" s="51" t="str">
        <f>VLOOKUP(E31,'Budget v Actual'!A:B,2,FALSE)</f>
        <v>Staff/contractor costs</v>
      </c>
      <c r="G31" s="41">
        <v>524.72</v>
      </c>
      <c r="H31" s="41"/>
      <c r="I31" s="42">
        <f t="shared" si="1"/>
        <v>524.72</v>
      </c>
      <c r="K31" s="43"/>
      <c r="L31" s="39" t="s">
        <v>73</v>
      </c>
    </row>
    <row r="32" spans="1:12" s="39" customFormat="1" x14ac:dyDescent="0.2">
      <c r="A32" s="37">
        <v>44392</v>
      </c>
      <c r="B32" s="38"/>
      <c r="C32" s="39" t="s">
        <v>134</v>
      </c>
      <c r="D32" s="39" t="s">
        <v>128</v>
      </c>
      <c r="E32" s="39" t="s">
        <v>127</v>
      </c>
      <c r="F32" s="51" t="str">
        <f>VLOOKUP(E32,'Budget v Actual'!A:B,2,FALSE)</f>
        <v>Subscriptions &amp; Membership</v>
      </c>
      <c r="G32" s="41">
        <v>35</v>
      </c>
      <c r="H32" s="41"/>
      <c r="I32" s="42">
        <f t="shared" si="1"/>
        <v>35</v>
      </c>
      <c r="K32" s="43"/>
      <c r="L32" s="39" t="s">
        <v>73</v>
      </c>
    </row>
    <row r="33" spans="1:12" s="39" customFormat="1" x14ac:dyDescent="0.2">
      <c r="A33" s="37">
        <v>44392</v>
      </c>
      <c r="B33" s="38"/>
      <c r="C33" s="39" t="s">
        <v>82</v>
      </c>
      <c r="D33" s="39" t="s">
        <v>100</v>
      </c>
      <c r="E33" s="39" t="s">
        <v>87</v>
      </c>
      <c r="F33" s="51" t="str">
        <f>VLOOKUP(E33,'Budget v Actual'!A:B,2,FALSE)</f>
        <v>Printing, Stationery, Postage</v>
      </c>
      <c r="G33" s="41">
        <v>22.88</v>
      </c>
      <c r="H33" s="41"/>
      <c r="I33" s="42">
        <f t="shared" si="1"/>
        <v>22.88</v>
      </c>
      <c r="K33" s="43"/>
      <c r="L33" s="39" t="s">
        <v>73</v>
      </c>
    </row>
    <row r="34" spans="1:12" s="39" customFormat="1" x14ac:dyDescent="0.2">
      <c r="A34" s="37">
        <v>44392</v>
      </c>
      <c r="B34" s="38"/>
      <c r="C34" s="39" t="s">
        <v>82</v>
      </c>
      <c r="D34" s="39" t="s">
        <v>112</v>
      </c>
      <c r="E34" s="39" t="s">
        <v>87</v>
      </c>
      <c r="F34" s="51" t="str">
        <f>VLOOKUP(E34,'Budget v Actual'!A:B,2,FALSE)</f>
        <v>Printing, Stationery, Postage</v>
      </c>
      <c r="G34" s="41">
        <v>27.05</v>
      </c>
      <c r="H34" s="41"/>
      <c r="I34" s="42">
        <f t="shared" si="1"/>
        <v>27.05</v>
      </c>
      <c r="K34" s="43"/>
      <c r="L34" s="39" t="s">
        <v>73</v>
      </c>
    </row>
    <row r="35" spans="1:12" s="39" customFormat="1" x14ac:dyDescent="0.2">
      <c r="A35" s="37">
        <v>44392</v>
      </c>
      <c r="B35" s="38"/>
      <c r="C35" s="39" t="s">
        <v>72</v>
      </c>
      <c r="D35" s="39" t="s">
        <v>99</v>
      </c>
      <c r="E35" s="39" t="s">
        <v>64</v>
      </c>
      <c r="F35" s="51" t="str">
        <f>VLOOKUP(E35,'Budget v Actual'!A:B,2,FALSE)</f>
        <v>Staff/contractor costs</v>
      </c>
      <c r="G35" s="41">
        <v>131</v>
      </c>
      <c r="H35" s="41"/>
      <c r="I35" s="42">
        <f t="shared" si="1"/>
        <v>131</v>
      </c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>
        <f t="shared" si="1"/>
        <v>0</v>
      </c>
      <c r="K36" s="43"/>
      <c r="L36" s="39" t="s">
        <v>73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>
        <f t="shared" si="1"/>
        <v>0</v>
      </c>
      <c r="K37" s="43"/>
      <c r="L37" s="39" t="s">
        <v>73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>
        <f t="shared" si="1"/>
        <v>0</v>
      </c>
      <c r="K38" s="43"/>
      <c r="L38" s="39" t="s">
        <v>73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>
        <f t="shared" si="1"/>
        <v>0</v>
      </c>
      <c r="K39" s="43"/>
      <c r="L39" s="39" t="s">
        <v>73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>
        <f t="shared" si="1"/>
        <v>0</v>
      </c>
      <c r="K40" s="43"/>
      <c r="L40" s="39" t="s">
        <v>73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>
        <f t="shared" si="1"/>
        <v>0</v>
      </c>
      <c r="K41" s="43"/>
      <c r="L41" s="39" t="s">
        <v>73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>
        <f t="shared" si="1"/>
        <v>0</v>
      </c>
      <c r="K42" s="43"/>
      <c r="L42" s="39" t="s">
        <v>73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>
        <f t="shared" si="1"/>
        <v>0</v>
      </c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>
        <f t="shared" si="1"/>
        <v>0</v>
      </c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>
        <f t="shared" si="1"/>
        <v>0</v>
      </c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>
        <f t="shared" si="1"/>
        <v>0</v>
      </c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>
        <f t="shared" si="1"/>
        <v>0</v>
      </c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>
        <f t="shared" si="1"/>
        <v>0</v>
      </c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>
        <f t="shared" si="1"/>
        <v>0</v>
      </c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>
        <f t="shared" si="1"/>
        <v>0</v>
      </c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>
        <f t="shared" si="1"/>
        <v>0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>
        <f t="shared" si="1"/>
        <v>0</v>
      </c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>
        <f t="shared" si="1"/>
        <v>0</v>
      </c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>
        <f t="shared" si="1"/>
        <v>0</v>
      </c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>
        <f t="shared" si="1"/>
        <v>0</v>
      </c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>
        <f t="shared" si="1"/>
        <v>0</v>
      </c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>
        <f t="shared" si="1"/>
        <v>0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 t="shared" si="1"/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>
        <f t="shared" si="1"/>
        <v>0</v>
      </c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>
        <f t="shared" si="1"/>
        <v>0</v>
      </c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>
        <f t="shared" si="1"/>
        <v>0</v>
      </c>
      <c r="K76" s="43"/>
    </row>
    <row r="77" spans="1:11" s="39" customFormat="1" x14ac:dyDescent="0.2">
      <c r="A77" s="37"/>
      <c r="B77" s="38"/>
      <c r="F77" s="40" t="e">
        <f>VLOOKUP(E76,'Budget v Actual'!A:B,2,FALSE)</f>
        <v>#N/A</v>
      </c>
      <c r="G77" s="41"/>
      <c r="H77" s="41"/>
      <c r="I77" s="42">
        <f t="shared" si="1"/>
        <v>0</v>
      </c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>
        <f t="shared" si="1"/>
        <v>0</v>
      </c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>
        <f t="shared" si="1"/>
        <v>0</v>
      </c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>
        <f t="shared" si="1"/>
        <v>0</v>
      </c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>
        <f t="shared" si="1"/>
        <v>0</v>
      </c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>
        <f t="shared" si="1"/>
        <v>0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>
        <f t="shared" si="1"/>
        <v>0</v>
      </c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>
        <f t="shared" si="1"/>
        <v>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2622.88</v>
      </c>
      <c r="F16" s="75"/>
      <c r="G16" s="75">
        <f t="shared" ref="G16:G38" si="1">SUM(E16:F16)</f>
        <v>2622.88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72</v>
      </c>
      <c r="F17" s="75"/>
      <c r="G17" s="75">
        <f t="shared" si="1"/>
        <v>72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922.99</v>
      </c>
      <c r="F18" s="75"/>
      <c r="G18" s="75">
        <f t="shared" si="1"/>
        <v>922.99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240.14000000000001</v>
      </c>
      <c r="F20" s="75"/>
      <c r="G20" s="75">
        <f t="shared" si="1"/>
        <v>240.14000000000001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0</v>
      </c>
      <c r="F22" s="75"/>
      <c r="G22" s="75">
        <f t="shared" si="1"/>
        <v>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30</v>
      </c>
      <c r="F26" s="75"/>
      <c r="G26" s="75">
        <f t="shared" si="1"/>
        <v>30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227</v>
      </c>
      <c r="F27" s="75"/>
      <c r="G27" s="75">
        <f t="shared" si="1"/>
        <v>227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372</v>
      </c>
      <c r="F28" s="75"/>
      <c r="G28" s="75">
        <f t="shared" si="1"/>
        <v>372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242.99</v>
      </c>
      <c r="F34" s="75"/>
      <c r="G34" s="75">
        <f t="shared" si="1"/>
        <v>242.99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12724.26</v>
      </c>
      <c r="F37" s="75"/>
      <c r="G37" s="75">
        <f t="shared" si="1"/>
        <v>12724.26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17579.260000000002</v>
      </c>
      <c r="F39" s="82">
        <f t="shared" si="2"/>
        <v>0</v>
      </c>
      <c r="G39" s="82">
        <f t="shared" si="2"/>
        <v>17579.260000000002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-17579.260000000002</v>
      </c>
      <c r="F43" s="89">
        <f>-SUM(F39)</f>
        <v>0</v>
      </c>
      <c r="G43" s="89">
        <f>SUM(E43:F43)</f>
        <v>-17579.260000000002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243135.55</v>
      </c>
      <c r="F44" s="89">
        <f t="shared" si="3"/>
        <v>0</v>
      </c>
      <c r="G44" s="89">
        <f t="shared" si="3"/>
        <v>243135.55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243135.55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July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2021-08-12T20:08:11Z</cp:lastPrinted>
  <dcterms:created xsi:type="dcterms:W3CDTF">2000-02-12T16:04:24Z</dcterms:created>
  <dcterms:modified xsi:type="dcterms:W3CDTF">2021-08-12T20:08:24Z</dcterms:modified>
</cp:coreProperties>
</file>