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71BA06FA-C304-406E-BA97-36F7AEBA0318}" xr6:coauthVersionLast="46" xr6:coauthVersionMax="46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39" l="1"/>
  <c r="I85" i="45"/>
  <c r="I84" i="45"/>
  <c r="I83" i="45"/>
  <c r="F80" i="45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<sst xmlns="http://schemas.openxmlformats.org/spreadsheetml/2006/main" count="204" uniqueCount="117">
  <si>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</si>
  <si>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</si>
  <si>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</si>
  <si>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</si>
  <si>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</si>
  <si>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</si>
  <si>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</si>
  <si>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</si>
  <si>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</si>
  <si>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</si>
  <si>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</si>
  <si>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</si>
  <si>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</si>
  <si>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</si>
  <si>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</si>
  <si>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</si>
  <si>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</si>
  <si>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</si>
  <si>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</si>
  <si>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</si>
  <si>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</si>
  <si>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</si>
  <si>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</si>
  <si>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</si>
  <si>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</si>
  <si>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</si>
  <si>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</si>
  <si>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</si>
  <si>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</si>
  <si>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</si>
  <si>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</si>
  <si>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</si>
  <si>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</si>
  <si>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</si>
  <si>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</si>
  <si>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</si>
  <si>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</si>
  <si>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</si>
  <si>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</si>
  <si>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</si>
  <si>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</si>
  <si>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</si>
  <si>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</si>
  <si>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</si>
  <si>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</si>
  <si>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</si>
  <si>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</si>
  <si>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</si>
  <si>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</si>
  <si>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</si>
  <si>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</si>
  <si>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</si>
  <si>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</si>
  <si>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</si>
  <si>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</si>
  <si>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</si>
  <si>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</si>
  <si>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</si>
  <si>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</si>
  <si>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</si>
  <si>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</si>
  <si>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</si>
  <si>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</si>
  <si>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</si>
  <si>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</si>
  <si>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</si>
  <si>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</si>
  <si>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</si>
  <si>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</si>
  <si>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</si>
  <si>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</si>
  <si>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</si>
  <si>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</si>
  <si>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</si>
  <si>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</si>
  <si>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</si>
  <si>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</si>
  <si>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</si>
  <si>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</si>
  <si>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</si>
  <si>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</si>
  <si>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</si>
  <si>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</si>
  <si>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</si>
  <si>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</si>
  <si>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</si>
  <si>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</si>
  <si>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</si>
  <si>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</si>
  <si>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p2</t>
  </si>
  <si>
    <t>RBC</t>
  </si>
  <si>
    <t>White Lion</t>
  </si>
  <si>
    <t>w2</t>
  </si>
  <si>
    <t>2020/2021
Parish Plan Account</t>
  </si>
  <si>
    <t>Zoom</t>
  </si>
  <si>
    <t>mobile phone</t>
  </si>
  <si>
    <t>c4</t>
  </si>
  <si>
    <t>Playing field rent</t>
  </si>
  <si>
    <t>Clerks salary april 21</t>
  </si>
  <si>
    <t>Employee tax</t>
  </si>
  <si>
    <t>Ink cartridges</t>
  </si>
  <si>
    <t>Asbestos to go</t>
  </si>
  <si>
    <t>Floral wreath for Prince Philip</t>
  </si>
  <si>
    <t>Asbestos removal for White Lion</t>
  </si>
  <si>
    <t>Eon</t>
  </si>
  <si>
    <t>Hunsbury Hill</t>
  </si>
  <si>
    <t>2021/2022
Budget</t>
  </si>
  <si>
    <t>2021/2022
Actual
General</t>
  </si>
  <si>
    <t>2021/2022
Actual
Allotment</t>
  </si>
  <si>
    <t>2022/2023 Budget</t>
  </si>
  <si>
    <t>PWLB</t>
  </si>
  <si>
    <t>White lion loan</t>
  </si>
  <si>
    <t>phone and zoom</t>
  </si>
  <si>
    <t>Clerks salary May 21</t>
  </si>
  <si>
    <t>D Matthews</t>
  </si>
  <si>
    <t>Internal audit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</si>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</sst>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4" sqref="E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44305</v>
      </c>
      <c r="B3" s="13"/>
      <c r="C3" s="3" t="s">
        <v>90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2" activePane="bottomLeft" state="frozen"/>
      <selection activeCell="B1" sqref="B1"/>
      <selection pane="bottomLeft" activeCell="E17" sqref="E17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44303</v>
      </c>
      <c r="B3" s="38"/>
      <c r="C3" s="39" t="s">
        <v>82</v>
      </c>
      <c r="D3" s="39" t="s">
        <v>98</v>
      </c>
      <c r="E3" s="39" t="s">
        <v>64</v>
      </c>
      <c r="F3" s="51" t="str">
        <f>VLOOKUP(E3,'Budget v Actual'!A:B,2,FALSE)</f>
        <v>Staff/contractor costs</v>
      </c>
      <c r="G3" s="41">
        <v>524.72</v>
      </c>
      <c r="H3" s="41"/>
      <c r="I3" s="42">
        <f>SUM(G3+H3)</f>
        <v>524.72</v>
      </c>
      <c r="K3" s="43"/>
      <c r="L3" s="39" t="s">
        <v>73</v>
      </c>
    </row>
    <row r="4" spans="1:12" s="39" customFormat="1" x14ac:dyDescent="0.2">
      <c r="A4" s="37">
        <v>44303</v>
      </c>
      <c r="B4" s="38"/>
      <c r="C4" s="39" t="s">
        <v>72</v>
      </c>
      <c r="D4" s="39" t="s">
        <v>99</v>
      </c>
      <c r="E4" s="39" t="s">
        <v>64</v>
      </c>
      <c r="F4" s="51" t="str">
        <f>VLOOKUP(E4,'Budget v Actual'!A:B,2,FALSE)</f>
        <v>Staff/contractor costs</v>
      </c>
      <c r="G4" s="41">
        <v>131</v>
      </c>
      <c r="H4" s="41"/>
      <c r="I4" s="42">
        <f t="shared" ref="I4:I13" si="0">SUM(G4:H4)</f>
        <v>131</v>
      </c>
      <c r="K4" s="43"/>
      <c r="L4" s="39" t="s">
        <v>73</v>
      </c>
    </row>
    <row r="5" spans="1:12" s="39" customFormat="1" x14ac:dyDescent="0.2">
      <c r="A5" s="37">
        <v>44303</v>
      </c>
      <c r="B5" s="38"/>
      <c r="C5" s="39" t="s">
        <v>82</v>
      </c>
      <c r="D5" s="39" t="s">
        <v>95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f t="shared" si="0"/>
        <v>12.66</v>
      </c>
      <c r="K5" s="43"/>
      <c r="L5" s="39" t="s">
        <v>73</v>
      </c>
    </row>
    <row r="6" spans="1:12" s="39" customFormat="1" x14ac:dyDescent="0.2">
      <c r="A6" s="37">
        <v>44303</v>
      </c>
      <c r="B6" s="38"/>
      <c r="C6" s="39" t="s">
        <v>82</v>
      </c>
      <c r="D6" s="39" t="s">
        <v>94</v>
      </c>
      <c r="E6" s="39" t="s">
        <v>87</v>
      </c>
      <c r="F6" s="51" t="str">
        <f>VLOOKUP(E6,'Budget v Actual'!A:B,2,FALSE)</f>
        <v>Printing, Stationery, Postage</v>
      </c>
      <c r="G6" s="41">
        <v>28.78</v>
      </c>
      <c r="H6" s="41"/>
      <c r="I6" s="42">
        <f t="shared" si="0"/>
        <v>28.78</v>
      </c>
      <c r="K6" s="43"/>
      <c r="L6" s="39" t="s">
        <v>73</v>
      </c>
    </row>
    <row r="7" spans="1:12" s="39" customFormat="1" x14ac:dyDescent="0.2">
      <c r="A7" s="37">
        <v>44303</v>
      </c>
      <c r="B7" s="38"/>
      <c r="C7" s="39" t="s">
        <v>82</v>
      </c>
      <c r="D7" s="39" t="s">
        <v>100</v>
      </c>
      <c r="E7" s="39" t="s">
        <v>87</v>
      </c>
      <c r="F7" s="51" t="str">
        <f>VLOOKUP(E7,'Budget v Actual'!A:B,2,FALSE)</f>
        <v>Printing, Stationery, Postage</v>
      </c>
      <c r="G7" s="41">
        <v>34.89</v>
      </c>
      <c r="H7" s="41"/>
      <c r="I7" s="42">
        <f t="shared" si="0"/>
        <v>34.89</v>
      </c>
      <c r="K7" s="43"/>
      <c r="L7" s="39" t="s">
        <v>73</v>
      </c>
    </row>
    <row r="8" spans="1:12" s="39" customFormat="1" x14ac:dyDescent="0.2">
      <c r="A8" s="37">
        <v>44303</v>
      </c>
      <c r="B8" s="38"/>
      <c r="C8" s="39" t="s">
        <v>101</v>
      </c>
      <c r="D8" s="39" t="s">
        <v>103</v>
      </c>
      <c r="E8" s="39" t="s">
        <v>92</v>
      </c>
      <c r="F8" s="51" t="str">
        <f>VLOOKUP(E8,'Budget v Actual'!A:B,2,FALSE)</f>
        <v>White Lion</v>
      </c>
      <c r="G8" s="41">
        <v>96</v>
      </c>
      <c r="H8" s="41"/>
      <c r="I8" s="42">
        <f t="shared" si="0"/>
        <v>96</v>
      </c>
      <c r="K8" s="43"/>
      <c r="L8" s="39" t="s">
        <v>73</v>
      </c>
    </row>
    <row r="9" spans="1:12" s="39" customFormat="1" x14ac:dyDescent="0.2">
      <c r="A9" s="37">
        <v>44303</v>
      </c>
      <c r="B9" s="38"/>
      <c r="C9" s="39" t="s">
        <v>105</v>
      </c>
      <c r="D9" s="52" t="s">
        <v>102</v>
      </c>
      <c r="E9" s="39" t="s">
        <v>96</v>
      </c>
      <c r="F9" s="51" t="str">
        <f>VLOOKUP(E9,'Budget v Actual'!A:B,2,FALSE)</f>
        <v>War Memorial</v>
      </c>
      <c r="G9" s="41">
        <v>35</v>
      </c>
      <c r="H9" s="41"/>
      <c r="I9" s="42">
        <f t="shared" si="0"/>
        <v>35</v>
      </c>
      <c r="K9" s="43"/>
      <c r="L9" s="39" t="s">
        <v>73</v>
      </c>
    </row>
    <row r="10" spans="1:12" s="39" customFormat="1" x14ac:dyDescent="0.2">
      <c r="A10" s="37">
        <v>44303</v>
      </c>
      <c r="B10" s="38"/>
      <c r="C10" s="39" t="s">
        <v>104</v>
      </c>
      <c r="D10" s="52" t="s">
        <v>76</v>
      </c>
      <c r="E10" s="39" t="s">
        <v>89</v>
      </c>
      <c r="F10" s="51" t="str">
        <f>VLOOKUP(E10,'Budget v Actual'!A:B,2,FALSE)</f>
        <v>Street Lighting</v>
      </c>
      <c r="G10" s="41">
        <v>242.99</v>
      </c>
      <c r="H10" s="41"/>
      <c r="I10" s="42">
        <f t="shared" si="0"/>
        <v>242.99</v>
      </c>
      <c r="K10" s="43"/>
      <c r="L10" s="39" t="s">
        <v>73</v>
      </c>
    </row>
    <row r="11" spans="1:12" s="39" customFormat="1" x14ac:dyDescent="0.2">
      <c r="A11" s="37">
        <v>44323</v>
      </c>
      <c r="B11" s="38"/>
      <c r="C11" s="39" t="s">
        <v>110</v>
      </c>
      <c r="D11" s="52" t="s">
        <v>111</v>
      </c>
      <c r="E11" s="39" t="s">
        <v>92</v>
      </c>
      <c r="F11" s="51" t="str">
        <f>VLOOKUP(E11,'Budget v Actual'!A:B,2,FALSE)</f>
        <v>White Lion</v>
      </c>
      <c r="G11" s="41">
        <v>12468.26</v>
      </c>
      <c r="H11" s="41"/>
      <c r="I11" s="42">
        <f t="shared" si="0"/>
        <v>12468.26</v>
      </c>
      <c r="K11" s="43"/>
      <c r="L11" s="39" t="s">
        <v>73</v>
      </c>
    </row>
    <row r="12" spans="1:12" s="39" customFormat="1" x14ac:dyDescent="0.2">
      <c r="A12" s="37">
        <v>44323</v>
      </c>
      <c r="B12" s="38"/>
      <c r="C12" s="39" t="s">
        <v>82</v>
      </c>
      <c r="D12" s="52" t="s">
        <v>112</v>
      </c>
      <c r="E12" s="39" t="s">
        <v>87</v>
      </c>
      <c r="F12" s="51" t="str">
        <f>VLOOKUP(E12,'Budget v Actual'!A:B,2,FALSE)</f>
        <v>Printing, Stationery, Postage</v>
      </c>
      <c r="G12" s="41">
        <v>27.05</v>
      </c>
      <c r="H12" s="41"/>
      <c r="I12" s="42">
        <f t="shared" si="0"/>
        <v>27.05</v>
      </c>
      <c r="K12" s="43"/>
      <c r="L12" s="39" t="s">
        <v>73</v>
      </c>
    </row>
    <row r="13" spans="1:12" s="39" customFormat="1" x14ac:dyDescent="0.2">
      <c r="A13" s="37">
        <v>44323</v>
      </c>
      <c r="B13" s="38"/>
      <c r="C13" s="39" t="s">
        <v>82</v>
      </c>
      <c r="D13" s="39" t="s">
        <v>100</v>
      </c>
      <c r="E13" s="39" t="s">
        <v>87</v>
      </c>
      <c r="F13" s="51" t="str">
        <f>VLOOKUP(E13,'Budget v Actual'!A:B,2,FALSE)</f>
        <v>Printing, Stationery, Postage</v>
      </c>
      <c r="G13" s="41">
        <v>50.94</v>
      </c>
      <c r="H13" s="41"/>
      <c r="I13" s="42">
        <f t="shared" si="0"/>
        <v>50.94</v>
      </c>
      <c r="K13" s="43"/>
      <c r="L13" s="39" t="s">
        <v>73</v>
      </c>
    </row>
    <row r="14" spans="1:12" s="39" customFormat="1" x14ac:dyDescent="0.2">
      <c r="A14" s="37">
        <v>44323</v>
      </c>
      <c r="B14" s="38"/>
      <c r="C14" s="39" t="s">
        <v>82</v>
      </c>
      <c r="D14" s="39" t="s">
        <v>113</v>
      </c>
      <c r="E14" s="39" t="s">
        <v>64</v>
      </c>
      <c r="F14" s="51" t="str">
        <f>VLOOKUP(E14,'Budget v Actual'!A:B,2,FALSE)</f>
        <v>Staff/contractor costs</v>
      </c>
      <c r="G14" s="41">
        <v>524.72</v>
      </c>
      <c r="H14" s="41"/>
      <c r="I14" s="42">
        <f>SUM(G14+H14)</f>
        <v>524.72</v>
      </c>
      <c r="K14" s="43"/>
      <c r="L14" s="39" t="s">
        <v>73</v>
      </c>
    </row>
    <row r="15" spans="1:12" s="39" customFormat="1" x14ac:dyDescent="0.2">
      <c r="A15" s="37">
        <v>44323</v>
      </c>
      <c r="B15" s="38"/>
      <c r="C15" s="39" t="s">
        <v>72</v>
      </c>
      <c r="D15" s="39" t="s">
        <v>99</v>
      </c>
      <c r="E15" s="39" t="s">
        <v>64</v>
      </c>
      <c r="F15" s="51" t="str">
        <f>VLOOKUP(E15,'Budget v Actual'!A:B,2,FALSE)</f>
        <v>Staff/contractor costs</v>
      </c>
      <c r="G15" s="41">
        <v>131</v>
      </c>
      <c r="H15" s="41"/>
      <c r="I15" s="42">
        <f>SUM(G15+H15)</f>
        <v>131</v>
      </c>
      <c r="K15" s="43"/>
      <c r="L15" s="39" t="s">
        <v>73</v>
      </c>
    </row>
    <row r="16" spans="1:12" s="39" customFormat="1" x14ac:dyDescent="0.2">
      <c r="A16" s="37">
        <v>44323</v>
      </c>
      <c r="B16" s="38"/>
      <c r="C16" s="39" t="s">
        <v>114</v>
      </c>
      <c r="D16" s="39" t="s">
        <v>115</v>
      </c>
      <c r="E16" s="39" t="s">
        <v>116</v>
      </c>
      <c r="F16" s="51" t="str">
        <f>VLOOKUP(E16,'Budget v Actual'!A:B,2,FALSE)</f>
        <v>Audit</v>
      </c>
      <c r="G16" s="41">
        <v>72</v>
      </c>
      <c r="H16" s="41"/>
      <c r="I16" s="42">
        <f>SUM(G16+H16)</f>
        <v>72</v>
      </c>
      <c r="K16" s="43"/>
      <c r="L16" s="39" t="s">
        <v>73</v>
      </c>
    </row>
    <row r="17" spans="1:12" s="39" customFormat="1" x14ac:dyDescent="0.2">
      <c r="A17" s="37">
        <v>44323</v>
      </c>
      <c r="B17" s="38"/>
      <c r="C17" s="39" t="s">
        <v>72</v>
      </c>
      <c r="D17" s="39" t="s">
        <v>99</v>
      </c>
      <c r="E17" s="39" t="s">
        <v>92</v>
      </c>
      <c r="F17" s="51" t="str">
        <f>VLOOKUP(E17,'Budget v Actual'!A:B,2,FALSE)</f>
        <v>White Lion</v>
      </c>
      <c r="G17" s="41">
        <v>15.4</v>
      </c>
      <c r="H17" s="41"/>
      <c r="I17" s="42">
        <f t="shared" ref="I17:I85" si="1">SUM(G17+H17)</f>
        <v>15.4</v>
      </c>
      <c r="K17" s="43"/>
      <c r="L17" s="39" t="s">
        <v>73</v>
      </c>
    </row>
    <row r="18" spans="1:12" s="39" customFormat="1" x14ac:dyDescent="0.2">
      <c r="A18" s="37">
        <v>44323</v>
      </c>
      <c r="B18" s="38"/>
      <c r="C18" s="39" t="s">
        <v>82</v>
      </c>
      <c r="D18" s="39" t="s">
        <v>113</v>
      </c>
      <c r="E18" s="39" t="s">
        <v>92</v>
      </c>
      <c r="F18" s="51" t="str">
        <f>VLOOKUP(E18,'Budget v Actual'!A:B,2,FALSE)</f>
        <v>White Lion</v>
      </c>
      <c r="G18" s="41">
        <v>61.6</v>
      </c>
      <c r="H18" s="41"/>
      <c r="I18" s="42">
        <f t="shared" si="1"/>
        <v>61.6</v>
      </c>
      <c r="K18" s="43"/>
      <c r="L18" s="39" t="s">
        <v>73</v>
      </c>
    </row>
    <row r="19" spans="1:12" s="39" customFormat="1" x14ac:dyDescent="0.2">
      <c r="A19" s="37"/>
      <c r="B19" s="38"/>
      <c r="F19" s="51" t="e">
        <f>VLOOKUP(E19,'Budget v Actual'!A:B,2,FALSE)</f>
        <v>#N/A</v>
      </c>
      <c r="G19" s="41"/>
      <c r="H19" s="41"/>
      <c r="I19" s="42">
        <f t="shared" si="1"/>
        <v>0</v>
      </c>
      <c r="K19" s="43"/>
      <c r="L19" s="39" t="s">
        <v>73</v>
      </c>
    </row>
    <row r="20" spans="1:12" s="39" customFormat="1" x14ac:dyDescent="0.2">
      <c r="A20" s="37"/>
      <c r="B20" s="38"/>
      <c r="F20" s="51" t="e">
        <f>VLOOKUP(E20,'Budget v Actual'!A:B,2,FALSE)</f>
        <v>#N/A</v>
      </c>
      <c r="G20" s="41"/>
      <c r="H20" s="41"/>
      <c r="I20" s="42">
        <f t="shared" si="1"/>
        <v>0</v>
      </c>
      <c r="K20" s="43"/>
      <c r="L20" s="39" t="s">
        <v>73</v>
      </c>
    </row>
    <row r="21" spans="1:12" s="39" customFormat="1" x14ac:dyDescent="0.2">
      <c r="A21" s="37"/>
      <c r="B21" s="38"/>
      <c r="D21" s="52"/>
      <c r="F21" s="51" t="e">
        <f>VLOOKUP(E21,'Budget v Actual'!A:B,2,FALSE)</f>
        <v>#N/A</v>
      </c>
      <c r="G21" s="41"/>
      <c r="H21" s="41"/>
      <c r="I21" s="42">
        <f t="shared" si="1"/>
        <v>0</v>
      </c>
      <c r="K21" s="43"/>
      <c r="L21" s="39" t="s">
        <v>73</v>
      </c>
    </row>
    <row r="22" spans="1:12" s="39" customFormat="1" x14ac:dyDescent="0.2">
      <c r="A22" s="37"/>
      <c r="B22" s="38"/>
      <c r="D22" s="52"/>
      <c r="F22" s="51" t="e">
        <f>VLOOKUP(E22,'Budget v Actual'!A:B,2,FALSE)</f>
        <v>#N/A</v>
      </c>
      <c r="G22" s="41"/>
      <c r="H22" s="41"/>
      <c r="I22" s="42">
        <f t="shared" si="1"/>
        <v>0</v>
      </c>
      <c r="K22" s="43"/>
      <c r="L22" s="39" t="s">
        <v>73</v>
      </c>
    </row>
    <row r="23" spans="1:12" s="39" customFormat="1" x14ac:dyDescent="0.2">
      <c r="A23" s="37"/>
      <c r="B23" s="38"/>
      <c r="D23" s="52"/>
      <c r="F23" s="51" t="e">
        <f>VLOOKUP(E23,'Budget v Actual'!A:B,2,FALSE)</f>
        <v>#N/A</v>
      </c>
      <c r="G23" s="41"/>
      <c r="H23" s="41"/>
      <c r="I23" s="42">
        <f t="shared" si="1"/>
        <v>0</v>
      </c>
      <c r="K23" s="43"/>
      <c r="L23" s="39" t="s">
        <v>73</v>
      </c>
    </row>
    <row r="24" spans="1:12" s="39" customFormat="1" x14ac:dyDescent="0.2">
      <c r="A24" s="37"/>
      <c r="B24" s="38"/>
      <c r="D24" s="52"/>
      <c r="F24" s="51" t="e">
        <f>VLOOKUP(E24,'Budget v Actual'!A:B,2,FALSE)</f>
        <v>#N/A</v>
      </c>
      <c r="G24" s="41"/>
      <c r="H24" s="41"/>
      <c r="I24" s="42">
        <f t="shared" si="1"/>
        <v>0</v>
      </c>
      <c r="K24" s="43"/>
      <c r="L24" s="39" t="s">
        <v>73</v>
      </c>
    </row>
    <row r="25" spans="1:12" s="39" customFormat="1" x14ac:dyDescent="0.2">
      <c r="A25" s="37"/>
      <c r="B25" s="38"/>
      <c r="D25" s="52"/>
      <c r="F25" s="51" t="e">
        <f>VLOOKUP(E25,'Budget v Actual'!A:B,2,FALSE)</f>
        <v>#N/A</v>
      </c>
      <c r="G25" s="41"/>
      <c r="H25" s="41"/>
      <c r="I25" s="42">
        <f t="shared" si="1"/>
        <v>0</v>
      </c>
      <c r="K25" s="43"/>
      <c r="L25" s="39" t="s">
        <v>73</v>
      </c>
    </row>
    <row r="26" spans="1:12" s="39" customFormat="1" x14ac:dyDescent="0.2">
      <c r="A26" s="37"/>
      <c r="B26" s="38"/>
      <c r="F26" s="51" t="e">
        <f>VLOOKUP(E26,'Budget v Actual'!A:B,2,FALSE)</f>
        <v>#N/A</v>
      </c>
      <c r="G26" s="41"/>
      <c r="H26" s="41"/>
      <c r="I26" s="42">
        <f t="shared" si="1"/>
        <v>0</v>
      </c>
      <c r="K26" s="43"/>
      <c r="L26" s="39" t="s">
        <v>73</v>
      </c>
    </row>
    <row r="27" spans="1:12" s="39" customFormat="1" x14ac:dyDescent="0.2">
      <c r="A27" s="37"/>
      <c r="B27" s="38"/>
      <c r="F27" s="51" t="e">
        <f>VLOOKUP(E27,'Budget v Actual'!A:B,2,FALSE)</f>
        <v>#N/A</v>
      </c>
      <c r="G27" s="41"/>
      <c r="H27" s="41"/>
      <c r="I27" s="42">
        <f t="shared" si="1"/>
        <v>0</v>
      </c>
      <c r="K27" s="43"/>
      <c r="L27" s="39" t="s">
        <v>73</v>
      </c>
    </row>
    <row r="28" spans="1:12" s="39" customFormat="1" x14ac:dyDescent="0.2">
      <c r="A28" s="37"/>
      <c r="B28" s="38"/>
      <c r="F28" s="51" t="e">
        <f>VLOOKUP(E28,'Budget v Actual'!A:B,2,FALSE)</f>
        <v>#N/A</v>
      </c>
      <c r="G28" s="41"/>
      <c r="H28" s="41"/>
      <c r="I28" s="42">
        <f t="shared" si="1"/>
        <v>0</v>
      </c>
      <c r="K28" s="43"/>
      <c r="L28" s="39" t="s">
        <v>73</v>
      </c>
    </row>
    <row r="29" spans="1:12" s="39" customFormat="1" x14ac:dyDescent="0.2">
      <c r="A29" s="37"/>
      <c r="B29" s="38"/>
      <c r="F29" s="51" t="e">
        <f>VLOOKUP(E29,'Budget v Actual'!A:B,2,FALSE)</f>
        <v>#N/A</v>
      </c>
      <c r="G29" s="41"/>
      <c r="H29" s="41"/>
      <c r="I29" s="42">
        <f t="shared" si="1"/>
        <v>0</v>
      </c>
      <c r="K29" s="43"/>
      <c r="L29" s="39" t="s">
        <v>73</v>
      </c>
    </row>
    <row r="30" spans="1:12" s="39" customFormat="1" x14ac:dyDescent="0.2">
      <c r="A30" s="37"/>
      <c r="B30" s="38"/>
      <c r="F30" s="51" t="e">
        <f>VLOOKUP(E30,'Budget v Actual'!A:B,2,FALSE)</f>
        <v>#N/A</v>
      </c>
      <c r="G30" s="41"/>
      <c r="H30" s="41"/>
      <c r="I30" s="42">
        <f t="shared" si="1"/>
        <v>0</v>
      </c>
      <c r="K30" s="43"/>
      <c r="L30" s="39" t="s">
        <v>73</v>
      </c>
    </row>
    <row r="31" spans="1:12" s="39" customFormat="1" x14ac:dyDescent="0.2">
      <c r="A31" s="37"/>
      <c r="B31" s="38"/>
      <c r="F31" s="51" t="e">
        <f>VLOOKUP(E31,'Budget v Actual'!A:B,2,FALSE)</f>
        <v>#N/A</v>
      </c>
      <c r="G31" s="41"/>
      <c r="H31" s="41"/>
      <c r="I31" s="42">
        <f t="shared" si="1"/>
        <v>0</v>
      </c>
      <c r="K31" s="43"/>
      <c r="L31" s="39" t="s">
        <v>73</v>
      </c>
    </row>
    <row r="32" spans="1:12" s="39" customFormat="1" x14ac:dyDescent="0.2">
      <c r="A32" s="37"/>
      <c r="B32" s="38"/>
      <c r="F32" s="51" t="e">
        <f>VLOOKUP(E32,'Budget v Actual'!A:B,2,FALSE)</f>
        <v>#N/A</v>
      </c>
      <c r="G32" s="41"/>
      <c r="H32" s="41"/>
      <c r="I32" s="42">
        <f t="shared" si="1"/>
        <v>0</v>
      </c>
      <c r="K32" s="43"/>
      <c r="L32" s="39" t="s">
        <v>73</v>
      </c>
    </row>
    <row r="33" spans="1:12" s="39" customFormat="1" x14ac:dyDescent="0.2">
      <c r="A33" s="37"/>
      <c r="B33" s="38"/>
      <c r="F33" s="51" t="e">
        <f>VLOOKUP(E33,'Budget v Actual'!A:B,2,FALSE)</f>
        <v>#N/A</v>
      </c>
      <c r="G33" s="41"/>
      <c r="H33" s="41"/>
      <c r="I33" s="42">
        <f t="shared" si="1"/>
        <v>0</v>
      </c>
      <c r="K33" s="43"/>
      <c r="L33" s="39" t="s">
        <v>73</v>
      </c>
    </row>
    <row r="34" spans="1:12" s="39" customFormat="1" x14ac:dyDescent="0.2">
      <c r="A34" s="37"/>
      <c r="B34" s="38"/>
      <c r="F34" s="51" t="e">
        <f>VLOOKUP(E34,'Budget v Actual'!A:B,2,FALSE)</f>
        <v>#N/A</v>
      </c>
      <c r="G34" s="41"/>
      <c r="H34" s="41"/>
      <c r="I34" s="42">
        <f t="shared" si="1"/>
        <v>0</v>
      </c>
      <c r="K34" s="43"/>
      <c r="L34" s="39" t="s">
        <v>73</v>
      </c>
    </row>
    <row r="35" spans="1:12" s="39" customFormat="1" x14ac:dyDescent="0.2">
      <c r="A35" s="37"/>
      <c r="B35" s="38"/>
      <c r="F35" s="51" t="e">
        <f>VLOOKUP(E35,'Budget v Actual'!A:B,2,FALSE)</f>
        <v>#N/A</v>
      </c>
      <c r="G35" s="41"/>
      <c r="H35" s="41"/>
      <c r="I35" s="42">
        <f t="shared" si="1"/>
        <v>0</v>
      </c>
      <c r="K35" s="43"/>
    </row>
    <row r="36" spans="1:12" s="39" customFormat="1" x14ac:dyDescent="0.2">
      <c r="A36" s="37"/>
      <c r="B36" s="38"/>
      <c r="F36" s="51" t="e">
        <f>VLOOKUP(E36,'Budget v Actual'!A:B,2,FALSE)</f>
        <v>#N/A</v>
      </c>
      <c r="G36" s="41"/>
      <c r="H36" s="41"/>
      <c r="I36" s="42">
        <f t="shared" si="1"/>
        <v>0</v>
      </c>
      <c r="K36" s="43"/>
      <c r="L36" s="39" t="s">
        <v>73</v>
      </c>
    </row>
    <row r="37" spans="1:12" s="39" customFormat="1" x14ac:dyDescent="0.2">
      <c r="A37" s="37"/>
      <c r="B37" s="38"/>
      <c r="F37" s="51" t="e">
        <f>VLOOKUP(E37,'Budget v Actual'!A:B,2,FALSE)</f>
        <v>#N/A</v>
      </c>
      <c r="G37" s="41"/>
      <c r="H37" s="41"/>
      <c r="I37" s="42">
        <f t="shared" si="1"/>
        <v>0</v>
      </c>
      <c r="K37" s="43"/>
      <c r="L37" s="39" t="s">
        <v>73</v>
      </c>
    </row>
    <row r="38" spans="1:12" s="39" customFormat="1" x14ac:dyDescent="0.2">
      <c r="A38" s="37"/>
      <c r="B38" s="38"/>
      <c r="F38" s="51" t="e">
        <f>VLOOKUP(E38,'Budget v Actual'!A:B,2,FALSE)</f>
        <v>#N/A</v>
      </c>
      <c r="G38" s="41"/>
      <c r="H38" s="41"/>
      <c r="I38" s="42">
        <f t="shared" si="1"/>
        <v>0</v>
      </c>
      <c r="K38" s="43"/>
      <c r="L38" s="39" t="s">
        <v>73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>
        <f t="shared" si="1"/>
        <v>0</v>
      </c>
      <c r="K39" s="43"/>
      <c r="L39" s="39" t="s">
        <v>73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>
        <f t="shared" si="1"/>
        <v>0</v>
      </c>
      <c r="K40" s="43"/>
      <c r="L40" s="39" t="s">
        <v>73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>
        <f t="shared" si="1"/>
        <v>0</v>
      </c>
      <c r="K41" s="43"/>
      <c r="L41" s="39" t="s">
        <v>73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>
        <f t="shared" si="1"/>
        <v>0</v>
      </c>
      <c r="K42" s="43"/>
      <c r="L42" s="39" t="s">
        <v>73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>
        <f t="shared" si="1"/>
        <v>0</v>
      </c>
      <c r="K43" s="43"/>
      <c r="L43" s="39" t="s">
        <v>73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>
        <f t="shared" si="1"/>
        <v>0</v>
      </c>
      <c r="K44" s="43"/>
      <c r="L44" s="39" t="s">
        <v>73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>
        <f t="shared" si="1"/>
        <v>0</v>
      </c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>
        <f t="shared" si="1"/>
        <v>0</v>
      </c>
      <c r="K46" s="43"/>
      <c r="L46" s="39" t="s">
        <v>73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>
        <f t="shared" si="1"/>
        <v>0</v>
      </c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>
        <f t="shared" si="1"/>
        <v>0</v>
      </c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>
        <f t="shared" si="1"/>
        <v>0</v>
      </c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>
        <f t="shared" si="1"/>
        <v>0</v>
      </c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>
        <f t="shared" si="1"/>
        <v>0</v>
      </c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>
        <f t="shared" si="1"/>
        <v>0</v>
      </c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>
        <f t="shared" si="1"/>
        <v>0</v>
      </c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>
        <f t="shared" si="1"/>
        <v>0</v>
      </c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>
        <f t="shared" si="1"/>
        <v>0</v>
      </c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>
        <f t="shared" si="1"/>
        <v>0</v>
      </c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>
        <f t="shared" si="1"/>
        <v>0</v>
      </c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>
        <f t="shared" si="1"/>
        <v>0</v>
      </c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>
        <f t="shared" si="1"/>
        <v>0</v>
      </c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>
        <f t="shared" si="1"/>
        <v>0</v>
      </c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>
        <f t="shared" si="1"/>
        <v>0</v>
      </c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>
        <f t="shared" si="1"/>
        <v>0</v>
      </c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>
        <f t="shared" si="1"/>
        <v>0</v>
      </c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>
        <f t="shared" si="1"/>
        <v>0</v>
      </c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>
        <f t="shared" si="1"/>
        <v>0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>
        <f t="shared" si="1"/>
        <v>0</v>
      </c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>
        <f t="shared" si="1"/>
        <v>0</v>
      </c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>
        <f t="shared" si="1"/>
        <v>0</v>
      </c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>
        <f t="shared" si="1"/>
        <v>0</v>
      </c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>
        <f t="shared" si="1"/>
        <v>0</v>
      </c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>
        <f t="shared" si="1"/>
        <v>0</v>
      </c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>
        <f t="shared" si="1"/>
        <v>0</v>
      </c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>
        <f t="shared" si="1"/>
        <v>0</v>
      </c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>
        <f t="shared" si="1"/>
        <v>0</v>
      </c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>
        <f t="shared" si="1"/>
        <v>0</v>
      </c>
      <c r="K76" s="43"/>
    </row>
    <row r="77" spans="1:11" s="39" customFormat="1" x14ac:dyDescent="0.2">
      <c r="A77" s="37"/>
      <c r="B77" s="38"/>
      <c r="F77" s="40" t="e">
        <f>VLOOKUP(E76,'Budget v Actual'!A:B,2,FALSE)</f>
        <v>#N/A</v>
      </c>
      <c r="G77" s="41"/>
      <c r="H77" s="41"/>
      <c r="I77" s="42">
        <f t="shared" si="1"/>
        <v>0</v>
      </c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>
        <f t="shared" si="1"/>
        <v>0</v>
      </c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>
        <f t="shared" si="1"/>
        <v>0</v>
      </c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>
        <f t="shared" si="1"/>
        <v>0</v>
      </c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>
        <f t="shared" si="1"/>
        <v>0</v>
      </c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>
        <f t="shared" si="1"/>
        <v>0</v>
      </c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>
        <f t="shared" si="1"/>
        <v>0</v>
      </c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>
        <f t="shared" si="1"/>
        <v>0</v>
      </c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>
        <f t="shared" si="1"/>
        <v>0</v>
      </c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3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106</v>
      </c>
      <c r="D1" s="68"/>
      <c r="E1" s="69" t="s">
        <v>107</v>
      </c>
      <c r="F1" s="69" t="s">
        <v>108</v>
      </c>
      <c r="G1" s="70" t="s">
        <v>41</v>
      </c>
      <c r="H1" s="70" t="s">
        <v>109</v>
      </c>
      <c r="I1" s="70"/>
      <c r="J1" s="71" t="s">
        <v>93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91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1311.44</v>
      </c>
      <c r="F16" s="75"/>
      <c r="G16" s="75">
        <f t="shared" ref="G16:G38" si="1">SUM(E16:F16)</f>
        <v>1311.44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72</v>
      </c>
      <c r="F17" s="75"/>
      <c r="G17" s="75">
        <f t="shared" si="1"/>
        <v>72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0</v>
      </c>
      <c r="F18" s="75"/>
      <c r="G18" s="75">
        <f t="shared" si="1"/>
        <v>0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154.32</v>
      </c>
      <c r="F20" s="75"/>
      <c r="G20" s="75">
        <f t="shared" si="1"/>
        <v>154.32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0</v>
      </c>
      <c r="F22" s="75"/>
      <c r="G22" s="75">
        <f t="shared" si="1"/>
        <v>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0</v>
      </c>
      <c r="F24" s="75"/>
      <c r="G24" s="75">
        <f t="shared" si="1"/>
        <v>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35</v>
      </c>
      <c r="F25" s="75"/>
      <c r="G25" s="75">
        <f t="shared" si="1"/>
        <v>35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0</v>
      </c>
      <c r="F26" s="75"/>
      <c r="G26" s="75">
        <f t="shared" si="1"/>
        <v>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0</v>
      </c>
      <c r="F27" s="75"/>
      <c r="G27" s="75">
        <f t="shared" si="1"/>
        <v>0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0</v>
      </c>
      <c r="F28" s="75"/>
      <c r="G28" s="75">
        <f t="shared" si="1"/>
        <v>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97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242.99</v>
      </c>
      <c r="F34" s="75"/>
      <c r="G34" s="75">
        <f t="shared" si="1"/>
        <v>242.99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91</v>
      </c>
      <c r="C37" s="73">
        <v>0</v>
      </c>
      <c r="D37" s="78"/>
      <c r="E37" s="75">
        <f>SUMIF(Payments!E:E,A37,Payments!G:G)</f>
        <v>12641.26</v>
      </c>
      <c r="F37" s="75"/>
      <c r="G37" s="75">
        <f t="shared" si="1"/>
        <v>12641.26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14457.01</v>
      </c>
      <c r="F39" s="82">
        <f t="shared" si="2"/>
        <v>0</v>
      </c>
      <c r="G39" s="82">
        <f t="shared" si="2"/>
        <v>14457.01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253284.31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-14457.01</v>
      </c>
      <c r="F43" s="89">
        <f>-SUM(F39)</f>
        <v>0</v>
      </c>
      <c r="G43" s="89">
        <f>SUM(E43:F43)</f>
        <v>-14457.01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E44:J44" si="3">SUM(E41:E43)</f>
        <v>246257.8</v>
      </c>
      <c r="F44" s="89">
        <f t="shared" si="3"/>
        <v>0</v>
      </c>
      <c r="G44" s="89">
        <f t="shared" si="3"/>
        <v>246257.8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246257.8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30th May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2021-06-21T15:34:54Z</cp:lastPrinted>
  <dcterms:created xsi:type="dcterms:W3CDTF">2000-02-12T16:04:24Z</dcterms:created>
  <dcterms:modified xsi:type="dcterms:W3CDTF">2021-06-21T15:35:09Z</dcterms:modified>
</cp:coreProperties>
</file>