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B0714279-900D-42D9-BF4E-5C2E6486CB34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45" l="1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<sst xmlns="http://schemas.openxmlformats.org/spreadsheetml/2006/main" count="489" uniqueCount="207">
  <si>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</si>
  <si>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</si>
  <si>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</si>
  <si>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</si>
  <si>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</si>
  <si>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</si>
  <si>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</si>
  <si>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</si>
  <si>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</si>
  <si>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</si>
  <si>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</si>
  <si>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</si>
  <si>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</si>
  <si>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</si>
  <si>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</si>
  <si>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</si>
  <si>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</si>
  <si>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</si>
  <si>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</si>
  <si>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</si>
  <si>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</si>
  <si>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</si>
  <si>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</si>
  <si>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</si>
  <si>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</si>
  <si>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</si>
  <si>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</si>
  <si>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</si>
  <si>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</si>
  <si>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</si>
  <si>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</si>
  <si>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</si>
  <si>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</si>
  <si>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</si>
  <si>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</si>
  <si>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</si>
  <si>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</si>
  <si>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</si>
  <si>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</si>
  <si>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</si>
  <si>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</si>
  <si>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</si>
  <si>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</si>
  <si>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</si>
  <si>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</si>
  <si>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</si>
  <si>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</si>
  <si>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</si>
  <si>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</si>
  <si>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</si>
  <si>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</si>
  <si>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</si>
  <si>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</si>
  <si>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</si>
  <si>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</si>
  <si>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</si>
  <si>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</si>
  <si>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</si>
  <si>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</si>
  <si>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</si>
  <si>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</si>
  <si>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</si>
  <si>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</si>
  <si>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</si>
  <si>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</si>
  <si>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</si>
  <si>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</si>
  <si>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</si>
  <si>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</si>
  <si>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</si>
  <si>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</si>
  <si>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</si>
  <si>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</si>
  <si>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</si>
  <si>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</si>
  <si>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</si>
  <si>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</si>
  <si>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</si>
  <si>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</si>
  <si>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</si>
  <si>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</si>
  <si>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</si>
  <si>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</si>
  <si>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</si>
  <si>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</si>
  <si>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</si>
  <si>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</si>
  <si>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</si>
  <si>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</si>
  <si>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</si>
  <si>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</si>
  <si>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</si>
  <si>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</si>
  <si>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</si>
  <si>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</si>
  <si>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</si>
  <si>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</si>
  <si>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</si>
  <si>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</si>
  <si>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</si>
  <si>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</si>
  <si>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</si>
  <si>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</si>
  <si>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</si>
  <si>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</si>
  <si>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</si>
  <si>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</si>
  <si>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</si>
  <si>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</si>
  <si>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</si>
  <si>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</si>
  <si>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</si>
  <si>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</si>
  <si>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</si>
  <si>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</si>
  <si>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</si>
  <si>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</si>
  <si>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</si>
  <si>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</si>
  <si>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</si>
  <si>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</si>
  <si>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</si>
  <si>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</si>
  <si>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</si>
  <si>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</si>
  <si>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</si>
  <si>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</si>
  <si>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</si>
  <si>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</si>
  <si>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</si>
  <si>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</si>
  <si>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</si>
  <si>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</si>
  <si>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</si>
  <si>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</si>
  <si>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</si>
  <si>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</si>
  <si>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</si>
  <si>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</si>
  <si>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</si>
  <si>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</si>
  <si>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</si>
  <si>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</si>
  <si>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</si>
  <si>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</si>
  <si>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</si>
  <si>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</si>
  <si>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</si>
  <si>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</si>
  <si>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</si>
  <si>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</si>
  <si>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</si>
  <si>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</si>
  <si>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</si>
  <si>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</si>
  <si>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</si>
  <si>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</si>
  <si>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</si>
  <si>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</si>
  <si>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</si>
  <si>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</si>
  <si>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</si>
  <si>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</si>
  <si>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</si>
  <si>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</si>
  <si>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</si>
  <si>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</si>
  <si>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</si>
  <si>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</si>
  <si>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</si>
  <si>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</si>
  <si>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</si>
  <si>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</si>
  <si>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</si>
  <si>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</si>
  <si>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</si>
  <si>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</si>
  <si>
    <t>white lion loan</t>
  </si>
  <si>
    <t>pwlb</t>
  </si>
  <si>
    <t>backdated nalc increase</t>
  </si>
  <si>
    <t>Clerks salary Nov</t>
  </si>
  <si>
    <t xml:space="preserve">postage </t>
  </si>
  <si>
    <t>clerks salary dec 20</t>
  </si>
  <si>
    <t>Bearwoodcraft</t>
  </si>
  <si>
    <t>hedge trimmin</t>
  </si>
  <si>
    <t>training course</t>
  </si>
  <si>
    <t>walc</t>
  </si>
  <si>
    <t>PKF Little john</t>
  </si>
  <si>
    <t>audit costs</t>
  </si>
  <si>
    <t>Employer contributions</t>
  </si>
  <si>
    <t>clerks salary jan 21</t>
  </si>
  <si>
    <t>f4</t>
  </si>
  <si>
    <t>white lion license fee</t>
  </si>
  <si>
    <t>VAT reclaim</t>
  </si>
  <si>
    <t>v1</t>
  </si>
  <si>
    <t>clerks salary feb 21</t>
  </si>
  <si>
    <t>Tina training , understanding purpose</t>
  </si>
  <si>
    <t>R College</t>
  </si>
  <si>
    <t>Hedgerow works</t>
  </si>
  <si>
    <t>clerks salary march 21</t>
  </si>
  <si>
    <t>plating fields rent</t>
  </si>
  <si>
    <t>Fisher German</t>
  </si>
  <si>
    <t>Playing field rent</t>
  </si>
  <si>
    <t>p1</t>
  </si>
  <si>
    <t>J Richardson</t>
  </si>
  <si>
    <t>Allotment rents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</si>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</sst>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7" sqref="E7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93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93</v>
      </c>
      <c r="D4" s="8" t="s">
        <v>158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>
        <v>44230</v>
      </c>
      <c r="B5" s="13"/>
      <c r="C5" s="3" t="s">
        <v>72</v>
      </c>
      <c r="D5" s="8" t="s">
        <v>193</v>
      </c>
      <c r="E5" s="8" t="s">
        <v>194</v>
      </c>
      <c r="F5" s="8" t="str">
        <f>VLOOKUP(E5,'Budget v Actual'!A:B,2,FALSE)</f>
        <v>VAT Recovered</v>
      </c>
      <c r="G5" s="15">
        <v>2010.74</v>
      </c>
      <c r="H5" s="15"/>
      <c r="I5" s="15"/>
      <c r="J5" s="8"/>
      <c r="K5" s="23"/>
      <c r="M5" s="1" t="s">
        <v>73</v>
      </c>
    </row>
    <row r="6" spans="1:13" s="1" customFormat="1" ht="12" x14ac:dyDescent="0.2">
      <c r="A6" s="2">
        <v>44265</v>
      </c>
      <c r="B6" s="27"/>
      <c r="C6" s="4" t="s">
        <v>204</v>
      </c>
      <c r="D6" s="4" t="s">
        <v>205</v>
      </c>
      <c r="E6" s="4" t="s">
        <v>206</v>
      </c>
      <c r="F6" s="8" t="str">
        <f>VLOOKUP(E6,'Budget v Actual'!A:B,2,FALSE)</f>
        <v>Allotments</v>
      </c>
      <c r="G6" s="15">
        <v>205.6</v>
      </c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92" activePane="bottomLeft" state="frozen"/>
      <selection activeCell="B1" sqref="B1"/>
      <selection pane="bottomLeft" activeCell="E110" sqref="E11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103</v>
      </c>
      <c r="D3" s="39" t="s">
        <v>104</v>
      </c>
      <c r="E3" s="39" t="s">
        <v>101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105</v>
      </c>
      <c r="D4" s="39" t="s">
        <v>76</v>
      </c>
      <c r="E4" s="39" t="s">
        <v>92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98</v>
      </c>
      <c r="D5" s="39" t="s">
        <v>106</v>
      </c>
      <c r="E5" s="39" t="s">
        <v>101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87</v>
      </c>
      <c r="D6" s="39" t="s">
        <v>107</v>
      </c>
      <c r="E6" s="39" t="s">
        <v>88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95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82</v>
      </c>
      <c r="D8" s="39" t="s">
        <v>94</v>
      </c>
      <c r="E8" s="39" t="s">
        <v>90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82</v>
      </c>
      <c r="D9" s="52" t="s">
        <v>108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82</v>
      </c>
      <c r="D10" s="52" t="s">
        <v>109</v>
      </c>
      <c r="E10" s="39" t="s">
        <v>101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110</v>
      </c>
      <c r="D11" s="52" t="s">
        <v>111</v>
      </c>
      <c r="E11" s="39" t="s">
        <v>112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100</v>
      </c>
      <c r="D12" s="52" t="s">
        <v>113</v>
      </c>
      <c r="E12" s="39" t="s">
        <v>97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82</v>
      </c>
      <c r="D13" s="39" t="s">
        <v>119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95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82</v>
      </c>
      <c r="D15" s="39" t="s">
        <v>102</v>
      </c>
      <c r="E15" s="39" t="s">
        <v>101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125</v>
      </c>
      <c r="D16" s="39" t="s">
        <v>120</v>
      </c>
      <c r="E16" s="39" t="s">
        <v>141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126</v>
      </c>
      <c r="D17" s="39" t="s">
        <v>127</v>
      </c>
      <c r="E17" s="39" t="s">
        <v>90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85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89</v>
      </c>
      <c r="D18" s="39" t="s">
        <v>128</v>
      </c>
      <c r="E18" s="39" t="s">
        <v>96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121</v>
      </c>
      <c r="D19" s="39" t="s">
        <v>122</v>
      </c>
      <c r="E19" s="39" t="s">
        <v>124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129</v>
      </c>
      <c r="D20" s="39" t="s">
        <v>130</v>
      </c>
      <c r="E20" s="39" t="s">
        <v>101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123</v>
      </c>
      <c r="D21" s="52" t="s">
        <v>131</v>
      </c>
      <c r="E21" s="39" t="s">
        <v>96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132</v>
      </c>
      <c r="D22" s="52" t="s">
        <v>133</v>
      </c>
      <c r="E22" s="39" t="s">
        <v>142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134</v>
      </c>
      <c r="D23" s="52" t="s">
        <v>135</v>
      </c>
      <c r="E23" s="39" t="s">
        <v>101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137</v>
      </c>
      <c r="D24" s="52" t="s">
        <v>136</v>
      </c>
      <c r="E24" s="39" t="s">
        <v>141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82</v>
      </c>
      <c r="D25" s="52" t="s">
        <v>138</v>
      </c>
      <c r="E25" s="39" t="s">
        <v>141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82</v>
      </c>
      <c r="D26" s="39" t="s">
        <v>139</v>
      </c>
      <c r="E26" s="39" t="s">
        <v>90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95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82</v>
      </c>
      <c r="D28" s="39" t="s">
        <v>140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82</v>
      </c>
      <c r="D29" s="39" t="s">
        <v>143</v>
      </c>
      <c r="E29" s="39" t="s">
        <v>101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144</v>
      </c>
      <c r="D30" s="39" t="s">
        <v>76</v>
      </c>
      <c r="E30" s="39" t="s">
        <v>92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82</v>
      </c>
      <c r="D31" s="39" t="s">
        <v>146</v>
      </c>
      <c r="E31" s="39" t="s">
        <v>90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82</v>
      </c>
      <c r="D32" s="39" t="s">
        <v>147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82</v>
      </c>
      <c r="D33" s="39" t="s">
        <v>102</v>
      </c>
      <c r="E33" s="39" t="s">
        <v>101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95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82</v>
      </c>
      <c r="D35" s="39" t="s">
        <v>148</v>
      </c>
      <c r="E35" s="39" t="s">
        <v>90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149</v>
      </c>
      <c r="D36" s="39" t="s">
        <v>150</v>
      </c>
      <c r="E36" s="39" t="s">
        <v>151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153</v>
      </c>
      <c r="D37" s="39" t="s">
        <v>152</v>
      </c>
      <c r="E37" s="39" t="s">
        <v>141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154</v>
      </c>
      <c r="D38" s="39" t="s">
        <v>155</v>
      </c>
      <c r="E38" s="39" t="s">
        <v>145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87</v>
      </c>
      <c r="D39" s="39" t="s">
        <v>107</v>
      </c>
      <c r="E39" s="39" t="s">
        <v>88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82</v>
      </c>
      <c r="D40" s="39" t="s">
        <v>156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82</v>
      </c>
      <c r="D41" s="39" t="s">
        <v>102</v>
      </c>
      <c r="E41" s="39" t="s">
        <v>101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95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82</v>
      </c>
      <c r="D43" s="39" t="s">
        <v>127</v>
      </c>
      <c r="E43" s="39" t="s">
        <v>90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82</v>
      </c>
      <c r="D44" s="39" t="s">
        <v>157</v>
      </c>
      <c r="E44" s="39" t="s">
        <v>90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82</v>
      </c>
      <c r="D45" s="39" t="s">
        <v>159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95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82</v>
      </c>
      <c r="D47" s="39" t="s">
        <v>102</v>
      </c>
      <c r="E47" s="39" t="s">
        <v>101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82</v>
      </c>
      <c r="D48" s="39" t="s">
        <v>148</v>
      </c>
      <c r="E48" s="39" t="s">
        <v>90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82</v>
      </c>
      <c r="D49" s="39" t="s">
        <v>160</v>
      </c>
      <c r="E49" s="39" t="s">
        <v>90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82</v>
      </c>
      <c r="D50" s="39" t="s">
        <v>161</v>
      </c>
      <c r="E50" s="39" t="s">
        <v>90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89</v>
      </c>
      <c r="D51" s="39" t="s">
        <v>162</v>
      </c>
      <c r="E51" s="39" t="s">
        <v>151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163</v>
      </c>
      <c r="D52" s="39" t="s">
        <v>164</v>
      </c>
      <c r="E52" s="39" t="s">
        <v>176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165</v>
      </c>
      <c r="D53" s="39" t="s">
        <v>164</v>
      </c>
      <c r="E53" s="39" t="s">
        <v>176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166</v>
      </c>
      <c r="D54" s="39" t="s">
        <v>167</v>
      </c>
      <c r="E54" s="39" t="s">
        <v>88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105</v>
      </c>
      <c r="D55" s="39" t="s">
        <v>76</v>
      </c>
      <c r="E55" s="39" t="s">
        <v>92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82</v>
      </c>
      <c r="D56" s="39" t="s">
        <v>168</v>
      </c>
      <c r="E56" s="39" t="s">
        <v>174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82</v>
      </c>
      <c r="D57" s="39" t="s">
        <v>161</v>
      </c>
      <c r="E57" s="39" t="s">
        <v>141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82</v>
      </c>
      <c r="D58" s="39" t="s">
        <v>148</v>
      </c>
      <c r="E58" s="39" t="s">
        <v>90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82</v>
      </c>
      <c r="D59" s="39" t="s">
        <v>127</v>
      </c>
      <c r="E59" s="39" t="s">
        <v>90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82</v>
      </c>
      <c r="D60" s="39" t="s">
        <v>169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95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170</v>
      </c>
      <c r="D62" s="39" t="s">
        <v>171</v>
      </c>
      <c r="E62" s="39" t="s">
        <v>141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172</v>
      </c>
      <c r="D63" s="39" t="s">
        <v>162</v>
      </c>
      <c r="E63" s="39" t="s">
        <v>101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105</v>
      </c>
      <c r="D64" s="39" t="s">
        <v>173</v>
      </c>
      <c r="E64" s="39" t="s">
        <v>175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82</v>
      </c>
      <c r="D65" s="39" t="s">
        <v>102</v>
      </c>
      <c r="E65" s="39" t="s">
        <v>101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>
        <v>44125</v>
      </c>
      <c r="B66" s="38"/>
      <c r="C66" s="39" t="s">
        <v>178</v>
      </c>
      <c r="D66" s="39" t="s">
        <v>177</v>
      </c>
      <c r="E66" s="39" t="s">
        <v>101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44131</v>
      </c>
      <c r="B67" s="38"/>
      <c r="C67" s="39" t="s">
        <v>82</v>
      </c>
      <c r="D67" s="39" t="s">
        <v>179</v>
      </c>
      <c r="E67" s="39" t="s">
        <v>64</v>
      </c>
      <c r="F67" s="40" t="str">
        <f>VLOOKUP(E67,'Budget v Actual'!A:B,2,FALSE)</f>
        <v>Staff/contractor costs</v>
      </c>
      <c r="G67" s="41">
        <v>157</v>
      </c>
      <c r="H67" s="41"/>
      <c r="I67" s="42">
        <f t="shared" si="1"/>
        <v>157</v>
      </c>
      <c r="K67" s="43"/>
    </row>
    <row r="68" spans="1:11" s="39" customFormat="1" x14ac:dyDescent="0.2">
      <c r="A68" s="37">
        <v>44131</v>
      </c>
      <c r="B68" s="38"/>
      <c r="C68" s="39" t="s">
        <v>72</v>
      </c>
      <c r="D68" s="39" t="s">
        <v>95</v>
      </c>
      <c r="E68" s="39" t="s">
        <v>64</v>
      </c>
      <c r="F68" s="40" t="str">
        <f>VLOOKUP(E68,'Budget v Actual'!A:B,2,FALSE)</f>
        <v>Staff/contractor costs</v>
      </c>
      <c r="G68" s="41">
        <v>59</v>
      </c>
      <c r="H68" s="41"/>
      <c r="I68" s="42">
        <f t="shared" si="1"/>
        <v>59</v>
      </c>
      <c r="K68" s="43"/>
    </row>
    <row r="69" spans="1:11" s="39" customFormat="1" x14ac:dyDescent="0.2">
      <c r="A69" s="37">
        <v>44131</v>
      </c>
      <c r="B69" s="38"/>
      <c r="C69" s="39" t="s">
        <v>105</v>
      </c>
      <c r="D69" s="39" t="s">
        <v>76</v>
      </c>
      <c r="E69" s="39" t="s">
        <v>175</v>
      </c>
      <c r="F69" s="40" t="str">
        <f>VLOOKUP(E69,'Budget v Actual'!A:B,2,FALSE)</f>
        <v>Street Lighting Maintenance</v>
      </c>
      <c r="G69" s="41">
        <v>57.6</v>
      </c>
      <c r="H69" s="41"/>
      <c r="I69" s="42">
        <f t="shared" si="1"/>
        <v>57.6</v>
      </c>
      <c r="K69" s="43"/>
    </row>
    <row r="70" spans="1:11" s="39" customFormat="1" x14ac:dyDescent="0.2">
      <c r="A70" s="37">
        <v>44154</v>
      </c>
      <c r="B70" s="38"/>
      <c r="C70" s="39" t="s">
        <v>82</v>
      </c>
      <c r="D70" s="39" t="s">
        <v>180</v>
      </c>
      <c r="E70" s="39" t="s">
        <v>64</v>
      </c>
      <c r="F70" s="40" t="str">
        <f>VLOOKUP(E70,'Budget v Actual'!A:B,2,FALSE)</f>
        <v>Staff/contractor costs</v>
      </c>
      <c r="G70" s="41">
        <v>524.72</v>
      </c>
      <c r="H70" s="41"/>
      <c r="I70" s="42">
        <f t="shared" si="1"/>
        <v>524.72</v>
      </c>
      <c r="K70" s="43"/>
    </row>
    <row r="71" spans="1:11" s="39" customFormat="1" x14ac:dyDescent="0.2">
      <c r="A71" s="37">
        <v>44154</v>
      </c>
      <c r="B71" s="38"/>
      <c r="C71" s="39" t="s">
        <v>72</v>
      </c>
      <c r="D71" s="39" t="s">
        <v>95</v>
      </c>
      <c r="E71" s="39" t="s">
        <v>64</v>
      </c>
      <c r="F71" s="40" t="str">
        <f>VLOOKUP(E71,'Budget v Actual'!A:B,2,FALSE)</f>
        <v>Staff/contractor costs</v>
      </c>
      <c r="G71" s="41">
        <v>131</v>
      </c>
      <c r="H71" s="41"/>
      <c r="I71" s="42">
        <f t="shared" si="1"/>
        <v>131</v>
      </c>
      <c r="K71" s="43"/>
    </row>
    <row r="72" spans="1:11" s="39" customFormat="1" x14ac:dyDescent="0.2">
      <c r="A72" s="37">
        <v>44154</v>
      </c>
      <c r="B72" s="38"/>
      <c r="C72" s="39" t="s">
        <v>82</v>
      </c>
      <c r="D72" s="39" t="s">
        <v>148</v>
      </c>
      <c r="E72" s="39" t="s">
        <v>90</v>
      </c>
      <c r="F72" s="40" t="str">
        <f>VLOOKUP(E72,'Budget v Actual'!A:B,2,FALSE)</f>
        <v>Printing, Stationery, Postage</v>
      </c>
      <c r="G72" s="41">
        <v>12.66</v>
      </c>
      <c r="H72" s="41"/>
      <c r="I72" s="42">
        <f t="shared" si="1"/>
        <v>12.66</v>
      </c>
      <c r="K72" s="43"/>
    </row>
    <row r="73" spans="1:11" s="39" customFormat="1" x14ac:dyDescent="0.2">
      <c r="A73" s="37">
        <v>44154</v>
      </c>
      <c r="B73" s="38"/>
      <c r="C73" s="39" t="s">
        <v>82</v>
      </c>
      <c r="D73" s="39" t="s">
        <v>125</v>
      </c>
      <c r="E73" s="39" t="s">
        <v>90</v>
      </c>
      <c r="F73" s="40" t="str">
        <f>VLOOKUP(E73,'Budget v Actual'!A:B,2,FALSE)</f>
        <v>Printing, Stationery, Postage</v>
      </c>
      <c r="G73" s="41">
        <v>14.39</v>
      </c>
      <c r="H73" s="41"/>
      <c r="I73" s="42">
        <f t="shared" si="1"/>
        <v>14.39</v>
      </c>
      <c r="K73" s="43"/>
    </row>
    <row r="74" spans="1:11" s="39" customFormat="1" x14ac:dyDescent="0.2">
      <c r="A74" s="37">
        <v>44154</v>
      </c>
      <c r="B74" s="38"/>
      <c r="C74" s="39" t="s">
        <v>82</v>
      </c>
      <c r="D74" s="39" t="s">
        <v>181</v>
      </c>
      <c r="E74" s="39" t="s">
        <v>90</v>
      </c>
      <c r="F74" s="40" t="str">
        <f>VLOOKUP(E74,'Budget v Actual'!A:B,2,FALSE)</f>
        <v>Printing, Stationery, Postage</v>
      </c>
      <c r="G74" s="41">
        <v>18.399999999999999</v>
      </c>
      <c r="H74" s="41"/>
      <c r="I74" s="42">
        <f t="shared" si="1"/>
        <v>18.399999999999999</v>
      </c>
      <c r="K74" s="43"/>
    </row>
    <row r="75" spans="1:11" s="39" customFormat="1" x14ac:dyDescent="0.2">
      <c r="A75" s="37">
        <v>44179</v>
      </c>
      <c r="B75" s="38"/>
      <c r="C75" s="39" t="s">
        <v>87</v>
      </c>
      <c r="D75" s="39" t="s">
        <v>107</v>
      </c>
      <c r="E75" s="39" t="s">
        <v>88</v>
      </c>
      <c r="F75" s="40" t="str">
        <f>VLOOKUP(E75,'Budget v Actual'!A:B,2,FALSE)</f>
        <v>Grass Cutting</v>
      </c>
      <c r="G75" s="41">
        <v>810</v>
      </c>
      <c r="H75" s="41"/>
      <c r="I75" s="42">
        <f t="shared" si="1"/>
        <v>810</v>
      </c>
      <c r="K75" s="43"/>
    </row>
    <row r="76" spans="1:11" s="39" customFormat="1" x14ac:dyDescent="0.2">
      <c r="A76" s="37">
        <v>44179</v>
      </c>
      <c r="B76" s="38"/>
      <c r="C76" s="39" t="s">
        <v>82</v>
      </c>
      <c r="D76" s="39" t="s">
        <v>182</v>
      </c>
      <c r="E76" s="39" t="s">
        <v>64</v>
      </c>
      <c r="F76" s="40" t="str">
        <f>VLOOKUP(E76,'Budget v Actual'!A:B,2,FALSE)</f>
        <v>Staff/contractor costs</v>
      </c>
      <c r="G76" s="41">
        <v>524.72</v>
      </c>
      <c r="H76" s="41"/>
      <c r="I76" s="42">
        <f t="shared" si="1"/>
        <v>524.72</v>
      </c>
      <c r="K76" s="43"/>
    </row>
    <row r="77" spans="1:11" s="39" customFormat="1" x14ac:dyDescent="0.2">
      <c r="A77" s="37">
        <v>44179</v>
      </c>
      <c r="B77" s="38"/>
      <c r="C77" s="39" t="s">
        <v>72</v>
      </c>
      <c r="D77" s="39" t="s">
        <v>95</v>
      </c>
      <c r="E77" s="39" t="s">
        <v>64</v>
      </c>
      <c r="F77" s="40" t="str">
        <f>VLOOKUP(E76,'Budget v Actual'!A:B,2,FALSE)</f>
        <v>Staff/contractor costs</v>
      </c>
      <c r="G77" s="41">
        <v>131</v>
      </c>
      <c r="H77" s="41"/>
      <c r="I77" s="42">
        <f t="shared" si="1"/>
        <v>131</v>
      </c>
      <c r="K77" s="43"/>
    </row>
    <row r="78" spans="1:11" s="39" customFormat="1" x14ac:dyDescent="0.2">
      <c r="A78" s="37">
        <v>44179</v>
      </c>
      <c r="B78" s="38"/>
      <c r="C78" s="39" t="s">
        <v>82</v>
      </c>
      <c r="D78" s="39" t="s">
        <v>148</v>
      </c>
      <c r="E78" s="39" t="s">
        <v>90</v>
      </c>
      <c r="F78" s="40" t="str">
        <f>VLOOKUP(E78,'Budget v Actual'!A:B,2,FALSE)</f>
        <v>Printing, Stationery, Postage</v>
      </c>
      <c r="G78" s="41">
        <v>12.66</v>
      </c>
      <c r="H78" s="41"/>
      <c r="I78" s="42">
        <f t="shared" si="1"/>
        <v>12.66</v>
      </c>
      <c r="K78" s="43"/>
    </row>
    <row r="79" spans="1:11" s="39" customFormat="1" x14ac:dyDescent="0.2">
      <c r="A79" s="37">
        <v>44179</v>
      </c>
      <c r="B79" s="38"/>
      <c r="C79" s="39" t="s">
        <v>82</v>
      </c>
      <c r="D79" s="39" t="s">
        <v>161</v>
      </c>
      <c r="E79" s="39" t="s">
        <v>90</v>
      </c>
      <c r="F79" s="40" t="str">
        <f>VLOOKUP(E79,'Budget v Actual'!A:B,2,FALSE)</f>
        <v>Printing, Stationery, Postage</v>
      </c>
      <c r="G79" s="41">
        <v>14.39</v>
      </c>
      <c r="H79" s="41"/>
      <c r="I79" s="42">
        <f t="shared" si="1"/>
        <v>14.39</v>
      </c>
      <c r="K79" s="43"/>
    </row>
    <row r="80" spans="1:11" s="39" customFormat="1" x14ac:dyDescent="0.2">
      <c r="A80" s="37">
        <v>44179</v>
      </c>
      <c r="B80" s="38"/>
      <c r="C80" s="39" t="s">
        <v>82</v>
      </c>
      <c r="D80" s="39" t="s">
        <v>127</v>
      </c>
      <c r="E80" s="39" t="s">
        <v>90</v>
      </c>
      <c r="F80" s="40" t="str">
        <f>VLOOKUP(E80,'Budget v Actual'!A:B,2,FALSE)</f>
        <v>Printing, Stationery, Postage</v>
      </c>
      <c r="G80" s="41">
        <v>24.99</v>
      </c>
      <c r="H80" s="41"/>
      <c r="I80" s="42">
        <f t="shared" si="1"/>
        <v>24.99</v>
      </c>
      <c r="K80" s="43"/>
    </row>
    <row r="81" spans="1:11" s="39" customFormat="1" x14ac:dyDescent="0.2">
      <c r="A81" s="37">
        <v>44179</v>
      </c>
      <c r="B81" s="38"/>
      <c r="C81" s="39" t="s">
        <v>82</v>
      </c>
      <c r="D81" s="39" t="s">
        <v>161</v>
      </c>
      <c r="E81" s="39" t="s">
        <v>90</v>
      </c>
      <c r="F81" s="40" t="str">
        <f>VLOOKUP(E81,'Budget v Actual'!A:B,2,FALSE)</f>
        <v>Printing, Stationery, Postage</v>
      </c>
      <c r="G81" s="41">
        <v>14.39</v>
      </c>
      <c r="H81" s="41"/>
      <c r="I81" s="42">
        <f t="shared" si="1"/>
        <v>14.39</v>
      </c>
      <c r="K81" s="43"/>
    </row>
    <row r="82" spans="1:11" s="39" customFormat="1" x14ac:dyDescent="0.2">
      <c r="A82" s="37">
        <v>44179</v>
      </c>
      <c r="B82" s="38"/>
      <c r="C82" s="39" t="s">
        <v>144</v>
      </c>
      <c r="D82" s="39" t="s">
        <v>76</v>
      </c>
      <c r="E82" s="39" t="s">
        <v>175</v>
      </c>
      <c r="F82" s="40" t="str">
        <f>VLOOKUP(E82,'Budget v Actual'!A:B,2,FALSE)</f>
        <v>Street Lighting Maintenance</v>
      </c>
      <c r="G82" s="41">
        <v>49.8</v>
      </c>
      <c r="H82" s="41"/>
      <c r="I82" s="42">
        <f t="shared" si="1"/>
        <v>49.8</v>
      </c>
      <c r="K82" s="43"/>
    </row>
    <row r="83" spans="1:11" s="39" customFormat="1" x14ac:dyDescent="0.2">
      <c r="A83" s="37">
        <v>44180</v>
      </c>
      <c r="B83" s="38"/>
      <c r="C83" s="39" t="s">
        <v>183</v>
      </c>
      <c r="D83" s="39" t="s">
        <v>184</v>
      </c>
      <c r="E83" s="39" t="s">
        <v>97</v>
      </c>
      <c r="F83" s="40" t="str">
        <f>VLOOKUP(E83,'Budget v Actual'!A:B,2,FALSE)</f>
        <v>Repairs &amp; Maintenance</v>
      </c>
      <c r="G83" s="41">
        <v>175</v>
      </c>
      <c r="H83" s="41"/>
      <c r="I83" s="42">
        <f t="shared" si="1"/>
        <v>175</v>
      </c>
      <c r="K83" s="43"/>
    </row>
    <row r="84" spans="1:11" s="39" customFormat="1" x14ac:dyDescent="0.2">
      <c r="A84" s="37">
        <v>44180</v>
      </c>
      <c r="B84" s="38"/>
      <c r="C84" s="39" t="s">
        <v>144</v>
      </c>
      <c r="D84" s="39" t="s">
        <v>76</v>
      </c>
      <c r="E84" s="39" t="s">
        <v>92</v>
      </c>
      <c r="F84" s="40" t="str">
        <f>VLOOKUP(E84,'Budget v Actual'!A:B,2,FALSE)</f>
        <v>Street Lighting</v>
      </c>
      <c r="G84" s="41">
        <v>142.80000000000001</v>
      </c>
      <c r="H84" s="41"/>
      <c r="I84" s="42">
        <f t="shared" si="1"/>
        <v>142.80000000000001</v>
      </c>
      <c r="K84" s="43"/>
    </row>
    <row r="85" spans="1:11" s="39" customFormat="1" x14ac:dyDescent="0.2">
      <c r="A85" s="37">
        <v>44180</v>
      </c>
      <c r="B85" s="38"/>
      <c r="C85" s="39" t="s">
        <v>186</v>
      </c>
      <c r="D85" s="39" t="s">
        <v>185</v>
      </c>
      <c r="E85" s="39" t="s">
        <v>96</v>
      </c>
      <c r="F85" s="40" t="str">
        <f>VLOOKUP(E85,'Budget v Actual'!A:B,2,FALSE)</f>
        <v>Training &amp; Development</v>
      </c>
      <c r="G85" s="41">
        <v>60</v>
      </c>
      <c r="H85" s="41"/>
      <c r="I85" s="42">
        <f t="shared" si="1"/>
        <v>60</v>
      </c>
      <c r="K85" s="43"/>
    </row>
    <row r="86" spans="1:11" s="39" customFormat="1" x14ac:dyDescent="0.2">
      <c r="A86" s="37">
        <v>44201</v>
      </c>
      <c r="B86" s="38"/>
      <c r="C86" s="39" t="s">
        <v>187</v>
      </c>
      <c r="D86" s="39" t="s">
        <v>188</v>
      </c>
      <c r="E86" s="39" t="s">
        <v>124</v>
      </c>
      <c r="F86" s="40" t="str">
        <f>VLOOKUP(E86,'Budget v Actual'!A:B,2,FALSE)</f>
        <v>Audit</v>
      </c>
      <c r="G86" s="41">
        <v>1560</v>
      </c>
      <c r="H86" s="41"/>
      <c r="I86" s="42"/>
      <c r="K86" s="43"/>
    </row>
    <row r="87" spans="1:11" s="39" customFormat="1" x14ac:dyDescent="0.2">
      <c r="A87" s="37">
        <v>44210</v>
      </c>
      <c r="B87" s="38"/>
      <c r="C87" s="39" t="s">
        <v>72</v>
      </c>
      <c r="D87" s="39" t="s">
        <v>189</v>
      </c>
      <c r="E87" s="39" t="s">
        <v>191</v>
      </c>
      <c r="F87" s="40" t="str">
        <f>VLOOKUP(E87,'Budget v Actual'!A:B,2,FALSE)</f>
        <v>Sundry Expenditure</v>
      </c>
      <c r="G87" s="41">
        <v>95.85</v>
      </c>
      <c r="H87" s="41"/>
      <c r="I87" s="42"/>
      <c r="K87" s="43"/>
    </row>
    <row r="88" spans="1:11" s="39" customFormat="1" x14ac:dyDescent="0.2">
      <c r="A88" s="37">
        <v>44214</v>
      </c>
      <c r="B88" s="38"/>
      <c r="C88" s="39" t="s">
        <v>144</v>
      </c>
      <c r="D88" s="39" t="s">
        <v>76</v>
      </c>
      <c r="E88" s="39" t="s">
        <v>92</v>
      </c>
      <c r="F88" s="40" t="str">
        <f>VLOOKUP(E88,'Budget v Actual'!A:B,2,FALSE)</f>
        <v>Street Lighting</v>
      </c>
      <c r="G88" s="41">
        <v>248.39</v>
      </c>
      <c r="H88" s="41"/>
      <c r="I88" s="42"/>
      <c r="K88" s="43"/>
    </row>
    <row r="89" spans="1:11" s="39" customFormat="1" x14ac:dyDescent="0.2">
      <c r="A89" s="37">
        <v>44214</v>
      </c>
      <c r="B89" s="38"/>
      <c r="C89" s="39" t="s">
        <v>82</v>
      </c>
      <c r="D89" s="39" t="s">
        <v>161</v>
      </c>
      <c r="E89" s="39" t="s">
        <v>90</v>
      </c>
      <c r="F89" s="40" t="str">
        <f>VLOOKUP(E89,'Budget v Actual'!A:B,2,FALSE)</f>
        <v>Printing, Stationery, Postage</v>
      </c>
      <c r="G89" s="41">
        <v>14.39</v>
      </c>
      <c r="H89" s="41"/>
      <c r="I89" s="42"/>
      <c r="K89" s="43"/>
    </row>
    <row r="90" spans="1:11" s="39" customFormat="1" x14ac:dyDescent="0.2">
      <c r="A90" s="37">
        <v>44214</v>
      </c>
      <c r="B90" s="38"/>
      <c r="C90" s="39" t="s">
        <v>82</v>
      </c>
      <c r="D90" s="39" t="s">
        <v>148</v>
      </c>
      <c r="E90" s="39" t="s">
        <v>90</v>
      </c>
      <c r="F90" s="40" t="str">
        <f>VLOOKUP(E90,'Budget v Actual'!A:B,2,FALSE)</f>
        <v>Printing, Stationery, Postage</v>
      </c>
      <c r="G90" s="41">
        <v>12.66</v>
      </c>
      <c r="H90" s="41"/>
      <c r="I90" s="42"/>
      <c r="K90" s="43"/>
    </row>
    <row r="91" spans="1:11" s="39" customFormat="1" x14ac:dyDescent="0.2">
      <c r="A91" s="37">
        <v>44214</v>
      </c>
      <c r="B91" s="38"/>
      <c r="C91" s="39" t="s">
        <v>72</v>
      </c>
      <c r="D91" s="39" t="s">
        <v>95</v>
      </c>
      <c r="E91" s="39" t="s">
        <v>64</v>
      </c>
      <c r="F91" s="40" t="str">
        <f>VLOOKUP(E91,'Budget v Actual'!A:B,2,FALSE)</f>
        <v>Staff/contractor costs</v>
      </c>
      <c r="G91" s="41">
        <v>131</v>
      </c>
      <c r="H91" s="41"/>
      <c r="I91" s="42"/>
      <c r="K91" s="43"/>
    </row>
    <row r="92" spans="1:11" s="39" customFormat="1" x14ac:dyDescent="0.2">
      <c r="A92" s="37">
        <v>44214</v>
      </c>
      <c r="B92" s="38"/>
      <c r="C92" s="39" t="s">
        <v>82</v>
      </c>
      <c r="D92" s="39" t="s">
        <v>160</v>
      </c>
      <c r="E92" s="39" t="s">
        <v>90</v>
      </c>
      <c r="F92" s="40" t="str">
        <f>VLOOKUP(E92,'Budget v Actual'!A:B,2,FALSE)</f>
        <v>Printing, Stationery, Postage</v>
      </c>
      <c r="G92" s="41">
        <v>30.38</v>
      </c>
      <c r="H92" s="41"/>
      <c r="I92" s="42"/>
      <c r="K92" s="43"/>
    </row>
    <row r="93" spans="1:11" s="39" customFormat="1" x14ac:dyDescent="0.2">
      <c r="A93" s="37">
        <v>44214</v>
      </c>
      <c r="B93" s="38"/>
      <c r="C93" s="39" t="s">
        <v>82</v>
      </c>
      <c r="D93" s="39" t="s">
        <v>190</v>
      </c>
      <c r="E93" s="39" t="s">
        <v>64</v>
      </c>
      <c r="F93" s="40" t="str">
        <f>VLOOKUP(E93,'Budget v Actual'!A:B,2,FALSE)</f>
        <v>Staff/contractor costs</v>
      </c>
      <c r="G93" s="41">
        <v>524.72</v>
      </c>
      <c r="H93" s="41"/>
      <c r="I93" s="42"/>
      <c r="K93" s="43"/>
    </row>
    <row r="94" spans="1:11" s="39" customFormat="1" x14ac:dyDescent="0.2">
      <c r="A94" s="37">
        <v>44219</v>
      </c>
      <c r="B94" s="38"/>
      <c r="C94" s="39" t="s">
        <v>72</v>
      </c>
      <c r="D94" s="39" t="s">
        <v>189</v>
      </c>
      <c r="E94" s="39" t="s">
        <v>191</v>
      </c>
      <c r="F94" s="40" t="str">
        <f>VLOOKUP(E94,'Budget v Actual'!A:B,2,FALSE)</f>
        <v>Sundry Expenditure</v>
      </c>
      <c r="G94" s="41">
        <v>15</v>
      </c>
      <c r="H94" s="41"/>
      <c r="I94" s="42"/>
      <c r="K94" s="43"/>
    </row>
    <row r="95" spans="1:11" s="39" customFormat="1" x14ac:dyDescent="0.2">
      <c r="A95" s="37">
        <v>44228</v>
      </c>
      <c r="B95" s="38"/>
      <c r="C95" s="39" t="s">
        <v>82</v>
      </c>
      <c r="D95" s="39" t="s">
        <v>192</v>
      </c>
      <c r="E95" s="39" t="s">
        <v>101</v>
      </c>
      <c r="F95" s="40" t="str">
        <f>VLOOKUP(E95,'Budget v Actual'!A:B,2,FALSE)</f>
        <v>White Lion</v>
      </c>
      <c r="G95" s="41">
        <v>23</v>
      </c>
      <c r="H95" s="41"/>
      <c r="I95" s="42"/>
      <c r="K95" s="43"/>
    </row>
    <row r="96" spans="1:11" s="39" customFormat="1" x14ac:dyDescent="0.2">
      <c r="A96" s="37">
        <v>44237</v>
      </c>
      <c r="B96" s="38"/>
      <c r="C96" s="39" t="s">
        <v>82</v>
      </c>
      <c r="D96" s="39" t="s">
        <v>195</v>
      </c>
      <c r="E96" s="39" t="s">
        <v>64</v>
      </c>
      <c r="F96" s="40" t="str">
        <f>VLOOKUP(E96,'Budget v Actual'!A:B,2,FALSE)</f>
        <v>Staff/contractor costs</v>
      </c>
      <c r="G96" s="41">
        <v>524.72</v>
      </c>
      <c r="H96" s="41"/>
      <c r="I96" s="42"/>
      <c r="K96" s="43"/>
    </row>
    <row r="97" spans="1:11" s="39" customFormat="1" x14ac:dyDescent="0.2">
      <c r="A97" s="37">
        <v>44237</v>
      </c>
      <c r="B97" s="38"/>
      <c r="C97" s="39" t="s">
        <v>72</v>
      </c>
      <c r="D97" s="39" t="s">
        <v>95</v>
      </c>
      <c r="E97" s="39" t="s">
        <v>64</v>
      </c>
      <c r="F97" s="40" t="str">
        <f>VLOOKUP(E97,'Budget v Actual'!A:B,2,FALSE)</f>
        <v>Staff/contractor costs</v>
      </c>
      <c r="G97" s="41">
        <v>131</v>
      </c>
      <c r="H97" s="41"/>
      <c r="I97" s="42"/>
      <c r="K97" s="43"/>
    </row>
    <row r="98" spans="1:11" s="39" customFormat="1" x14ac:dyDescent="0.2">
      <c r="A98" s="37">
        <v>44237</v>
      </c>
      <c r="B98" s="38"/>
      <c r="C98" s="39" t="s">
        <v>82</v>
      </c>
      <c r="D98" s="39" t="s">
        <v>148</v>
      </c>
      <c r="E98" s="39" t="s">
        <v>90</v>
      </c>
      <c r="F98" s="40" t="str">
        <f>VLOOKUP(E98,'Budget v Actual'!A:B,2,FALSE)</f>
        <v>Printing, Stationery, Postage</v>
      </c>
      <c r="G98" s="41">
        <v>12.66</v>
      </c>
      <c r="H98" s="41"/>
      <c r="I98" s="42"/>
      <c r="K98" s="43"/>
    </row>
    <row r="99" spans="1:11" s="39" customFormat="1" x14ac:dyDescent="0.2">
      <c r="A99" s="37">
        <v>44237</v>
      </c>
      <c r="B99" s="38"/>
      <c r="C99" s="39" t="s">
        <v>82</v>
      </c>
      <c r="D99" s="39" t="s">
        <v>161</v>
      </c>
      <c r="E99" s="39" t="s">
        <v>90</v>
      </c>
      <c r="F99" s="40" t="str">
        <f>VLOOKUP(E99,'Budget v Actual'!A:B,2,FALSE)</f>
        <v>Printing, Stationery, Postage</v>
      </c>
      <c r="G99" s="41">
        <v>14.39</v>
      </c>
      <c r="H99" s="41"/>
      <c r="I99" s="42"/>
      <c r="K99" s="43"/>
    </row>
    <row r="100" spans="1:11" s="39" customFormat="1" x14ac:dyDescent="0.2">
      <c r="A100" s="37">
        <v>44237</v>
      </c>
      <c r="B100" s="38"/>
      <c r="C100" s="39" t="s">
        <v>82</v>
      </c>
      <c r="D100" s="39" t="s">
        <v>160</v>
      </c>
      <c r="E100" s="39" t="s">
        <v>90</v>
      </c>
      <c r="F100" s="40" t="str">
        <f>VLOOKUP(E100,'Budget v Actual'!A:B,2,FALSE)</f>
        <v>Printing, Stationery, Postage</v>
      </c>
      <c r="G100" s="41">
        <v>41.68</v>
      </c>
      <c r="H100" s="41"/>
      <c r="I100" s="42"/>
      <c r="K100" s="43"/>
    </row>
    <row r="101" spans="1:11" s="39" customFormat="1" x14ac:dyDescent="0.2">
      <c r="A101" s="37">
        <v>44237</v>
      </c>
      <c r="B101" s="38"/>
      <c r="C101" s="39" t="s">
        <v>89</v>
      </c>
      <c r="D101" s="39" t="s">
        <v>196</v>
      </c>
      <c r="E101" s="39" t="s">
        <v>96</v>
      </c>
      <c r="F101" s="40" t="str">
        <f>VLOOKUP(E101,'Budget v Actual'!A:B,2,FALSE)</f>
        <v>Training &amp; Development</v>
      </c>
      <c r="G101" s="41">
        <v>30</v>
      </c>
      <c r="H101" s="41"/>
      <c r="I101" s="42"/>
      <c r="K101" s="43"/>
    </row>
    <row r="102" spans="1:11" s="39" customFormat="1" x14ac:dyDescent="0.2">
      <c r="A102" s="37">
        <v>44280</v>
      </c>
      <c r="B102" s="38"/>
      <c r="C102" s="39" t="s">
        <v>165</v>
      </c>
      <c r="D102" s="39" t="s">
        <v>164</v>
      </c>
      <c r="E102" s="39" t="s">
        <v>176</v>
      </c>
      <c r="F102" s="40" t="str">
        <f>VLOOKUP(E102,'Budget v Actual'!A:B,2,FALSE)</f>
        <v>Allotments</v>
      </c>
      <c r="G102" s="41">
        <v>25</v>
      </c>
      <c r="H102" s="41"/>
      <c r="I102" s="42"/>
      <c r="K102" s="43"/>
    </row>
    <row r="103" spans="1:11" s="39" customFormat="1" x14ac:dyDescent="0.2">
      <c r="A103" s="37">
        <v>44280</v>
      </c>
      <c r="B103" s="38"/>
      <c r="C103" s="39" t="s">
        <v>163</v>
      </c>
      <c r="D103" s="39" t="s">
        <v>164</v>
      </c>
      <c r="E103" s="39" t="s">
        <v>176</v>
      </c>
      <c r="F103" s="40" t="str">
        <f>VLOOKUP(E103,'Budget v Actual'!A:B,2,FALSE)</f>
        <v>Allotments</v>
      </c>
      <c r="G103" s="41">
        <v>25</v>
      </c>
      <c r="H103" s="41"/>
      <c r="I103" s="42"/>
      <c r="K103" s="43"/>
    </row>
    <row r="104" spans="1:11" s="39" customFormat="1" x14ac:dyDescent="0.2">
      <c r="A104" s="37">
        <v>44267</v>
      </c>
      <c r="B104" s="38"/>
      <c r="C104" s="39" t="s">
        <v>82</v>
      </c>
      <c r="D104" s="39" t="s">
        <v>160</v>
      </c>
      <c r="E104" s="39" t="s">
        <v>90</v>
      </c>
      <c r="F104" s="40" t="str">
        <f>VLOOKUP(E104,'Budget v Actual'!A:B,2,FALSE)</f>
        <v>Printing, Stationery, Postage</v>
      </c>
      <c r="G104" s="41">
        <v>37.99</v>
      </c>
      <c r="H104" s="41"/>
      <c r="I104" s="42"/>
      <c r="K104" s="43"/>
    </row>
    <row r="105" spans="1:11" s="39" customFormat="1" x14ac:dyDescent="0.2">
      <c r="A105" s="37">
        <v>44267</v>
      </c>
      <c r="B105" s="38"/>
      <c r="C105" s="39" t="s">
        <v>82</v>
      </c>
      <c r="D105" s="39" t="s">
        <v>161</v>
      </c>
      <c r="E105" s="39" t="s">
        <v>90</v>
      </c>
      <c r="F105" s="40" t="str">
        <f>VLOOKUP(E105,'Budget v Actual'!A:B,2,FALSE)</f>
        <v>Printing, Stationery, Postage</v>
      </c>
      <c r="G105" s="41">
        <v>14.39</v>
      </c>
      <c r="H105" s="41"/>
      <c r="I105" s="42"/>
      <c r="K105" s="43"/>
    </row>
    <row r="106" spans="1:11" s="39" customFormat="1" x14ac:dyDescent="0.2">
      <c r="A106" s="37">
        <v>44267</v>
      </c>
      <c r="B106" s="38"/>
      <c r="C106" s="39" t="s">
        <v>82</v>
      </c>
      <c r="D106" s="39" t="s">
        <v>148</v>
      </c>
      <c r="E106" s="39" t="s">
        <v>90</v>
      </c>
      <c r="F106" s="40" t="str">
        <f>VLOOKUP(E106,'Budget v Actual'!A:B,2,FALSE)</f>
        <v>Printing, Stationery, Postage</v>
      </c>
      <c r="G106" s="41">
        <v>12.66</v>
      </c>
      <c r="H106" s="41"/>
      <c r="I106" s="42"/>
      <c r="K106" s="43"/>
    </row>
    <row r="107" spans="1:11" s="39" customFormat="1" x14ac:dyDescent="0.2">
      <c r="A107" s="37">
        <v>44267</v>
      </c>
      <c r="B107" s="38"/>
      <c r="C107" s="39" t="s">
        <v>82</v>
      </c>
      <c r="D107" s="39" t="s">
        <v>199</v>
      </c>
      <c r="E107" s="39" t="s">
        <v>64</v>
      </c>
      <c r="F107" s="40" t="str">
        <f>VLOOKUP(E107,'Budget v Actual'!A:B,2,FALSE)</f>
        <v>Staff/contractor costs</v>
      </c>
      <c r="G107" s="41">
        <v>524.72</v>
      </c>
      <c r="H107" s="41"/>
      <c r="I107" s="42"/>
      <c r="K107" s="43"/>
    </row>
    <row r="108" spans="1:11" s="39" customFormat="1" x14ac:dyDescent="0.2">
      <c r="A108" s="37">
        <v>44267</v>
      </c>
      <c r="B108" s="38"/>
      <c r="C108" s="39" t="s">
        <v>72</v>
      </c>
      <c r="D108" s="39" t="s">
        <v>95</v>
      </c>
      <c r="E108" s="39" t="s">
        <v>64</v>
      </c>
      <c r="F108" s="40" t="str">
        <f>VLOOKUP(E108,'Budget v Actual'!A:B,2,FALSE)</f>
        <v>Staff/contractor costs</v>
      </c>
      <c r="G108" s="41">
        <v>131</v>
      </c>
      <c r="H108" s="41"/>
      <c r="I108" s="42"/>
      <c r="K108" s="43"/>
    </row>
    <row r="109" spans="1:11" s="39" customFormat="1" x14ac:dyDescent="0.2">
      <c r="A109" s="37">
        <v>44267</v>
      </c>
      <c r="B109" s="38"/>
      <c r="C109" s="39" t="s">
        <v>201</v>
      </c>
      <c r="D109" s="39" t="s">
        <v>200</v>
      </c>
      <c r="E109" s="39" t="s">
        <v>203</v>
      </c>
      <c r="F109" s="40" t="str">
        <f>VLOOKUP(E109,'Budget v Actual'!A:B,2,FALSE)</f>
        <v>Playing field rent</v>
      </c>
      <c r="G109" s="41">
        <v>150</v>
      </c>
      <c r="H109" s="41"/>
      <c r="I109" s="42"/>
      <c r="K109" s="43"/>
    </row>
    <row r="110" spans="1:11" s="39" customFormat="1" x14ac:dyDescent="0.2">
      <c r="A110" s="37">
        <v>44267</v>
      </c>
      <c r="B110" s="38"/>
      <c r="C110" s="39" t="s">
        <v>197</v>
      </c>
      <c r="D110" s="39" t="s">
        <v>198</v>
      </c>
      <c r="E110" s="39" t="s">
        <v>97</v>
      </c>
      <c r="F110" s="40" t="str">
        <f>VLOOKUP(E110,'Budget v Actual'!A:B,2,FALSE)</f>
        <v>Repairs &amp; Maintenance</v>
      </c>
      <c r="G110" s="41">
        <v>900</v>
      </c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114</v>
      </c>
      <c r="D1" s="68"/>
      <c r="E1" s="69" t="s">
        <v>115</v>
      </c>
      <c r="F1" s="69" t="s">
        <v>116</v>
      </c>
      <c r="G1" s="70" t="s">
        <v>41</v>
      </c>
      <c r="H1" s="70" t="s">
        <v>117</v>
      </c>
      <c r="I1" s="70"/>
      <c r="J1" s="71" t="s">
        <v>118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205.6</v>
      </c>
      <c r="F6" s="75"/>
      <c r="G6" s="75">
        <f t="shared" si="0"/>
        <v>205.6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99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2010.74</v>
      </c>
      <c r="F11" s="75"/>
      <c r="G11" s="75">
        <f t="shared" si="0"/>
        <v>2010.74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17077.34</v>
      </c>
      <c r="F12" s="82">
        <f>SUM(F3:F11)</f>
        <v>0</v>
      </c>
      <c r="G12" s="82">
        <f t="shared" si="0"/>
        <v>17077.34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91</v>
      </c>
      <c r="C16" s="73">
        <v>6603</v>
      </c>
      <c r="D16" s="78"/>
      <c r="E16" s="75">
        <f>SUMIF(Payments!E:E,A16,Payments!G:G)</f>
        <v>8060.5600000000013</v>
      </c>
      <c r="F16" s="75"/>
      <c r="G16" s="75">
        <f t="shared" ref="G16:G38" si="1">SUM(E16:F16)</f>
        <v>8060.5600000000013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1620</v>
      </c>
      <c r="F17" s="75"/>
      <c r="G17" s="75">
        <f t="shared" si="1"/>
        <v>1620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597.4799999999999</v>
      </c>
      <c r="F20" s="75"/>
      <c r="G20" s="75">
        <f t="shared" si="1"/>
        <v>597.4799999999999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2820</v>
      </c>
      <c r="F22" s="75"/>
      <c r="G22" s="75">
        <f t="shared" si="1"/>
        <v>2820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1435</v>
      </c>
      <c r="F23" s="75"/>
      <c r="G23" s="75">
        <f t="shared" si="1"/>
        <v>1435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177.3</v>
      </c>
      <c r="F26" s="75"/>
      <c r="G26" s="75">
        <f t="shared" si="1"/>
        <v>177.3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110.85</v>
      </c>
      <c r="F32" s="75"/>
      <c r="G32" s="75">
        <f t="shared" si="1"/>
        <v>110.85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202</v>
      </c>
      <c r="C33" s="73">
        <v>0</v>
      </c>
      <c r="D33" s="78"/>
      <c r="E33" s="79" t="s">
        <v>66</v>
      </c>
      <c r="F33" s="75">
        <f>SUMIF(Payments!E:E,A33,Payments!G:G)</f>
        <v>150</v>
      </c>
      <c r="G33" s="75">
        <f t="shared" si="1"/>
        <v>150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1130.96</v>
      </c>
      <c r="F34" s="75"/>
      <c r="G34" s="75">
        <f t="shared" si="1"/>
        <v>1130.96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538.20000000000005</v>
      </c>
      <c r="F35" s="75"/>
      <c r="G35" s="75">
        <f t="shared" si="1"/>
        <v>538.20000000000005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100</v>
      </c>
      <c r="F36" s="75"/>
      <c r="G36" s="75">
        <f t="shared" si="1"/>
        <v>100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99</v>
      </c>
      <c r="C37" s="73">
        <v>0</v>
      </c>
      <c r="D37" s="78"/>
      <c r="E37" s="75">
        <f>SUMIF(Payments!E:E,A37,Payments!G:G)</f>
        <v>32459.700000000004</v>
      </c>
      <c r="F37" s="75"/>
      <c r="G37" s="75">
        <f t="shared" si="1"/>
        <v>32459.700000000004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51108.5</v>
      </c>
      <c r="F39" s="82">
        <f t="shared" si="2"/>
        <v>150</v>
      </c>
      <c r="G39" s="82">
        <f t="shared" si="2"/>
        <v>51258.5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17077.34</v>
      </c>
      <c r="F42" s="89">
        <f>F12</f>
        <v>0</v>
      </c>
      <c r="G42" s="89">
        <f>SUM(E42:F42)</f>
        <v>17077.34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-51108.5</v>
      </c>
      <c r="F43" s="89">
        <f>-SUM(F39)</f>
        <v>-150</v>
      </c>
      <c r="G43" s="89">
        <f>SUM(E43:F43)</f>
        <v>-51258.5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-21586</v>
      </c>
      <c r="F44" s="89">
        <f t="shared" si="3"/>
        <v>-150</v>
      </c>
      <c r="G44" s="89">
        <f t="shared" si="3"/>
        <v>253284.31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253284.31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March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2021-04-07T08:18:16Z</cp:lastPrinted>
  <dcterms:created xsi:type="dcterms:W3CDTF">2000-02-12T16:04:24Z</dcterms:created>
  <dcterms:modified xsi:type="dcterms:W3CDTF">2021-04-07T08:18:29Z</dcterms:modified>
</cp:coreProperties>
</file>