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03105F21-3EDB-48DA-A7AD-818355357725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45" l="1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<sst xmlns="http://schemas.openxmlformats.org/spreadsheetml/2006/main" count="399" uniqueCount="184">
  <si>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</si>
  <si>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</si>
  <si>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</si>
  <si>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</si>
  <si>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</si>
  <si>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</si>
  <si>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</si>
  <si>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</si>
  <si>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</si>
  <si>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</si>
  <si>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</si>
  <si>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</si>
  <si>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</si>
  <si>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</si>
  <si>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</si>
  <si>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</si>
  <si>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</si>
  <si>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</si>
  <si>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</si>
  <si>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</si>
  <si>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</si>
  <si>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</si>
  <si>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</si>
  <si>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</si>
  <si>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</si>
  <si>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</si>
  <si>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</si>
  <si>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</si>
  <si>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</si>
  <si>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</si>
  <si>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</si>
  <si>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</si>
  <si>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</si>
  <si>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</si>
  <si>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</si>
  <si>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</si>
  <si>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</si>
  <si>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</si>
  <si>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</si>
  <si>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</si>
  <si>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</si>
  <si>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</si>
  <si>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</si>
  <si>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</si>
  <si>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</si>
  <si>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</si>
  <si>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</si>
  <si>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</si>
  <si>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</si>
  <si>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</si>
  <si>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</si>
  <si>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</si>
  <si>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</si>
  <si>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</si>
  <si>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</si>
  <si>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</si>
  <si>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</si>
  <si>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</si>
  <si>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</si>
  <si>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</si>
  <si>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</si>
  <si>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</si>
  <si>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</si>
  <si>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</si>
  <si>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</si>
  <si>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</si>
  <si>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</si>
  <si>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</si>
  <si>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</si>
  <si>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</si>
  <si>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</si>
  <si>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</si>
  <si>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</si>
  <si>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</si>
  <si>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</si>
  <si>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</si>
  <si>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</si>
  <si>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</si>
  <si>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</si>
  <si>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</si>
  <si>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</si>
  <si>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</si>
  <si>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</si>
  <si>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</si>
  <si>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</si>
  <si>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</si>
  <si>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</si>
  <si>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</si>
  <si>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</si>
  <si>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</si>
  <si>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</si>
  <si>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</si>
  <si>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</si>
  <si>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</si>
  <si>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</si>
  <si>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</si>
  <si>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</si>
  <si>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</si>
  <si>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</si>
  <si>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</si>
  <si>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</si>
  <si>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</si>
  <si>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</si>
  <si>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</si>
  <si>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</si>
  <si>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</si>
  <si>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</si>
  <si>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</si>
  <si>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</si>
  <si>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</si>
  <si>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</si>
  <si>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</si>
  <si>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</si>
  <si>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</si>
  <si>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</si>
  <si>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</si>
  <si>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</si>
  <si>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</si>
  <si>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</si>
  <si>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</si>
  <si>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</si>
  <si>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</si>
  <si>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</si>
  <si>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</si>
  <si>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</si>
  <si>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</si>
  <si>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</si>
  <si>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</si>
  <si>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</si>
  <si>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</si>
  <si>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</si>
  <si>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</si>
  <si>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</si>
  <si>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</si>
  <si>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</si>
  <si>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</si>
  <si>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</si>
  <si>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</si>
  <si>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</si>
  <si>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</si>
  <si>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</si>
  <si>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</si>
  <si>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</si>
  <si>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</si>
  <si>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</si>
  <si>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</si>
  <si>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</si>
  <si>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</si>
  <si>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</si>
  <si>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</si>
  <si>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</si>
  <si>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</si>
  <si>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</si>
  <si>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</si>
  <si>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</si>
  <si>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</si>
  <si>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</si>
  <si>
    <t>clerks salary</t>
  </si>
  <si>
    <t>zoom and mobile phone</t>
  </si>
  <si>
    <t>Precept 2/2</t>
  </si>
  <si>
    <t xml:space="preserve">Clerks salary </t>
  </si>
  <si>
    <t>stationary</t>
  </si>
  <si>
    <t>zoom</t>
  </si>
  <si>
    <t>subscription</t>
  </si>
  <si>
    <t>js fielding</t>
  </si>
  <si>
    <t>allotment rent</t>
  </si>
  <si>
    <t>p goodwin</t>
  </si>
  <si>
    <t>colin downes</t>
  </si>
  <si>
    <t>playing field mowing</t>
  </si>
  <si>
    <t>remebernce wreath</t>
  </si>
  <si>
    <t>clerks salary oct</t>
  </si>
  <si>
    <t>microsoft</t>
  </si>
  <si>
    <t>office renewal</t>
  </si>
  <si>
    <t>plunkett foundation</t>
  </si>
  <si>
    <t>replacement lamppost</t>
  </si>
  <si>
    <t>c4</t>
  </si>
  <si>
    <t>p3</t>
  </si>
  <si>
    <t>p4</t>
  </si>
  <si>
    <t>white lion loan</t>
  </si>
  <si>
    <t>pwlb</t>
  </si>
  <si>
    <t>backdated nalc increase</t>
  </si>
  <si>
    <t>Clerks salary Nov</t>
  </si>
  <si>
    <t xml:space="preserve">postage </t>
  </si>
  <si>
    <t>clerks salary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</si>
</sst>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6" sqref="A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44081</v>
      </c>
      <c r="B4" s="13"/>
      <c r="C4" s="3" t="s">
        <v>94</v>
      </c>
      <c r="D4" s="8" t="s">
        <v>159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68" activePane="bottomLeft" state="frozen"/>
      <selection activeCell="B1" sqref="B1"/>
      <selection pane="bottomLeft" activeCell="E83" sqref="E83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142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82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133</v>
      </c>
      <c r="D22" s="52" t="s">
        <v>134</v>
      </c>
      <c r="E22" s="39" t="s">
        <v>143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135</v>
      </c>
      <c r="D23" s="52" t="s">
        <v>136</v>
      </c>
      <c r="E23" s="39" t="s">
        <v>102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138</v>
      </c>
      <c r="D24" s="52" t="s">
        <v>137</v>
      </c>
      <c r="E24" s="39" t="s">
        <v>142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83</v>
      </c>
      <c r="D25" s="52" t="s">
        <v>139</v>
      </c>
      <c r="E25" s="39" t="s">
        <v>142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83</v>
      </c>
      <c r="D26" s="39" t="s">
        <v>140</v>
      </c>
      <c r="E26" s="39" t="s">
        <v>91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96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83</v>
      </c>
      <c r="D28" s="39" t="s">
        <v>141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83</v>
      </c>
      <c r="D29" s="39" t="s">
        <v>144</v>
      </c>
      <c r="E29" s="39" t="s">
        <v>102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145</v>
      </c>
      <c r="D30" s="39" t="s">
        <v>76</v>
      </c>
      <c r="E30" s="39" t="s">
        <v>93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83</v>
      </c>
      <c r="D31" s="39" t="s">
        <v>147</v>
      </c>
      <c r="E31" s="39" t="s">
        <v>91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83</v>
      </c>
      <c r="D32" s="39" t="s">
        <v>148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83</v>
      </c>
      <c r="D33" s="39" t="s">
        <v>103</v>
      </c>
      <c r="E33" s="39" t="s">
        <v>102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96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83</v>
      </c>
      <c r="D35" s="39" t="s">
        <v>149</v>
      </c>
      <c r="E35" s="39" t="s">
        <v>91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150</v>
      </c>
      <c r="D36" s="39" t="s">
        <v>151</v>
      </c>
      <c r="E36" s="39" t="s">
        <v>152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154</v>
      </c>
      <c r="D37" s="39" t="s">
        <v>153</v>
      </c>
      <c r="E37" s="39" t="s">
        <v>142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155</v>
      </c>
      <c r="D38" s="39" t="s">
        <v>156</v>
      </c>
      <c r="E38" s="39" t="s">
        <v>146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>
        <v>44047</v>
      </c>
      <c r="B39" s="38"/>
      <c r="C39" s="39" t="s">
        <v>88</v>
      </c>
      <c r="D39" s="39" t="s">
        <v>108</v>
      </c>
      <c r="E39" s="39" t="s">
        <v>89</v>
      </c>
      <c r="F39" s="51" t="str">
        <f>VLOOKUP(E39,'Budget v Actual'!A:B,2,FALSE)</f>
        <v>Grass Cutting</v>
      </c>
      <c r="G39" s="41">
        <v>900</v>
      </c>
      <c r="H39" s="41"/>
      <c r="I39" s="42">
        <f t="shared" si="1"/>
        <v>900</v>
      </c>
      <c r="K39" s="43"/>
      <c r="L39" s="39" t="s">
        <v>73</v>
      </c>
    </row>
    <row r="40" spans="1:12" s="39" customFormat="1" x14ac:dyDescent="0.2">
      <c r="A40" s="37">
        <v>44060</v>
      </c>
      <c r="B40" s="38"/>
      <c r="C40" s="39" t="s">
        <v>83</v>
      </c>
      <c r="D40" s="39" t="s">
        <v>157</v>
      </c>
      <c r="E40" s="39" t="s">
        <v>64</v>
      </c>
      <c r="F40" s="51" t="str">
        <f>VLOOKUP(E40,'Budget v Actual'!A:B,2,FALSE)</f>
        <v>Staff/contractor costs</v>
      </c>
      <c r="G40" s="41">
        <v>495.56</v>
      </c>
      <c r="H40" s="41"/>
      <c r="I40" s="42">
        <f t="shared" si="1"/>
        <v>495.56</v>
      </c>
      <c r="K40" s="43"/>
      <c r="L40" s="39" t="s">
        <v>73</v>
      </c>
    </row>
    <row r="41" spans="1:12" s="39" customFormat="1" x14ac:dyDescent="0.2">
      <c r="A41" s="37">
        <v>44060</v>
      </c>
      <c r="B41" s="38"/>
      <c r="C41" s="39" t="s">
        <v>83</v>
      </c>
      <c r="D41" s="39" t="s">
        <v>103</v>
      </c>
      <c r="E41" s="39" t="s">
        <v>102</v>
      </c>
      <c r="F41" s="51" t="str">
        <f>VLOOKUP(E41,'Budget v Actual'!A:B,2,FALSE)</f>
        <v>White Lion</v>
      </c>
      <c r="G41" s="41">
        <v>169.9</v>
      </c>
      <c r="H41" s="41"/>
      <c r="I41" s="42">
        <f t="shared" si="1"/>
        <v>169.9</v>
      </c>
      <c r="K41" s="43"/>
      <c r="L41" s="39" t="s">
        <v>73</v>
      </c>
    </row>
    <row r="42" spans="1:12" s="39" customFormat="1" x14ac:dyDescent="0.2">
      <c r="A42" s="37">
        <v>44060</v>
      </c>
      <c r="B42" s="38"/>
      <c r="C42" s="39" t="s">
        <v>72</v>
      </c>
      <c r="D42" s="39" t="s">
        <v>96</v>
      </c>
      <c r="E42" s="39" t="s">
        <v>64</v>
      </c>
      <c r="F42" s="51" t="str">
        <f>VLOOKUP(E42,'Budget v Actual'!A:B,2,FALSE)</f>
        <v>Staff/contractor costs</v>
      </c>
      <c r="G42" s="41">
        <v>173.2</v>
      </c>
      <c r="H42" s="41"/>
      <c r="I42" s="42">
        <f t="shared" si="1"/>
        <v>173.2</v>
      </c>
      <c r="K42" s="43"/>
      <c r="L42" s="39" t="s">
        <v>73</v>
      </c>
    </row>
    <row r="43" spans="1:12" s="39" customFormat="1" x14ac:dyDescent="0.2">
      <c r="A43" s="37">
        <v>44060</v>
      </c>
      <c r="B43" s="38"/>
      <c r="C43" s="39" t="s">
        <v>83</v>
      </c>
      <c r="D43" s="39" t="s">
        <v>128</v>
      </c>
      <c r="E43" s="39" t="s">
        <v>91</v>
      </c>
      <c r="F43" s="51" t="str">
        <f>VLOOKUP(E43,'Budget v Actual'!A:B,2,FALSE)</f>
        <v>Printing, Stationery, Postage</v>
      </c>
      <c r="G43" s="41">
        <v>24.99</v>
      </c>
      <c r="H43" s="41"/>
      <c r="I43" s="42">
        <f t="shared" si="1"/>
        <v>24.99</v>
      </c>
      <c r="K43" s="43"/>
      <c r="L43" s="39" t="s">
        <v>73</v>
      </c>
    </row>
    <row r="44" spans="1:12" s="39" customFormat="1" x14ac:dyDescent="0.2">
      <c r="A44" s="37">
        <v>44060</v>
      </c>
      <c r="B44" s="38"/>
      <c r="C44" s="39" t="s">
        <v>83</v>
      </c>
      <c r="D44" s="39" t="s">
        <v>158</v>
      </c>
      <c r="E44" s="39" t="s">
        <v>91</v>
      </c>
      <c r="F44" s="51" t="str">
        <f>VLOOKUP(E44,'Budget v Actual'!A:B,2,FALSE)</f>
        <v>Printing, Stationery, Postage</v>
      </c>
      <c r="G44" s="41">
        <v>27.05</v>
      </c>
      <c r="H44" s="41"/>
      <c r="I44" s="42">
        <f t="shared" si="1"/>
        <v>27.05</v>
      </c>
      <c r="K44" s="43"/>
      <c r="L44" s="39" t="s">
        <v>73</v>
      </c>
    </row>
    <row r="45" spans="1:12" s="39" customFormat="1" x14ac:dyDescent="0.2">
      <c r="A45" s="37">
        <v>44088</v>
      </c>
      <c r="B45" s="38"/>
      <c r="C45" s="39" t="s">
        <v>83</v>
      </c>
      <c r="D45" s="39" t="s">
        <v>160</v>
      </c>
      <c r="E45" s="39" t="s">
        <v>64</v>
      </c>
      <c r="F45" s="51" t="str">
        <f>VLOOKUP(E45,'Budget v Actual'!A:B,2,FALSE)</f>
        <v>Staff/contractor costs</v>
      </c>
      <c r="G45" s="41">
        <v>495.56</v>
      </c>
      <c r="H45" s="41"/>
      <c r="I45" s="42">
        <f t="shared" si="1"/>
        <v>495.56</v>
      </c>
      <c r="K45" s="43"/>
    </row>
    <row r="46" spans="1:12" s="39" customFormat="1" x14ac:dyDescent="0.2">
      <c r="A46" s="37">
        <v>44088</v>
      </c>
      <c r="B46" s="38"/>
      <c r="C46" s="39" t="s">
        <v>72</v>
      </c>
      <c r="D46" s="39" t="s">
        <v>96</v>
      </c>
      <c r="E46" s="39" t="s">
        <v>64</v>
      </c>
      <c r="F46" s="51" t="str">
        <f>VLOOKUP(E46,'Budget v Actual'!A:B,2,FALSE)</f>
        <v>Staff/contractor costs</v>
      </c>
      <c r="G46" s="41">
        <v>137</v>
      </c>
      <c r="H46" s="41"/>
      <c r="I46" s="42">
        <f t="shared" si="1"/>
        <v>137</v>
      </c>
      <c r="K46" s="43"/>
      <c r="L46" s="39" t="s">
        <v>73</v>
      </c>
    </row>
    <row r="47" spans="1:12" s="39" customFormat="1" x14ac:dyDescent="0.2">
      <c r="A47" s="37">
        <v>44088</v>
      </c>
      <c r="B47" s="38"/>
      <c r="C47" s="39" t="s">
        <v>83</v>
      </c>
      <c r="D47" s="39" t="s">
        <v>103</v>
      </c>
      <c r="E47" s="39" t="s">
        <v>102</v>
      </c>
      <c r="F47" s="51" t="str">
        <f>VLOOKUP(E47,'Budget v Actual'!A:B,2,FALSE)</f>
        <v>White Lion</v>
      </c>
      <c r="G47" s="41">
        <v>53.1</v>
      </c>
      <c r="H47" s="41"/>
      <c r="I47" s="42">
        <f t="shared" si="1"/>
        <v>53.1</v>
      </c>
      <c r="K47" s="43"/>
    </row>
    <row r="48" spans="1:12" s="39" customFormat="1" x14ac:dyDescent="0.2">
      <c r="A48" s="37">
        <v>44088</v>
      </c>
      <c r="B48" s="38"/>
      <c r="C48" s="39" t="s">
        <v>83</v>
      </c>
      <c r="D48" s="39" t="s">
        <v>149</v>
      </c>
      <c r="E48" s="39" t="s">
        <v>91</v>
      </c>
      <c r="F48" s="51" t="str">
        <f>VLOOKUP(E48,'Budget v Actual'!A:B,2,FALSE)</f>
        <v>Printing, Stationery, Postage</v>
      </c>
      <c r="G48" s="41">
        <v>12.66</v>
      </c>
      <c r="H48" s="41"/>
      <c r="I48" s="42">
        <f t="shared" si="1"/>
        <v>12.66</v>
      </c>
      <c r="K48" s="43"/>
    </row>
    <row r="49" spans="1:11" s="39" customFormat="1" x14ac:dyDescent="0.2">
      <c r="A49" s="37">
        <v>44088</v>
      </c>
      <c r="B49" s="38"/>
      <c r="C49" s="39" t="s">
        <v>83</v>
      </c>
      <c r="D49" s="39" t="s">
        <v>161</v>
      </c>
      <c r="E49" s="39" t="s">
        <v>91</v>
      </c>
      <c r="F49" s="51" t="str">
        <f>VLOOKUP(E49,'Budget v Actual'!A:B,2,FALSE)</f>
        <v>Printing, Stationery, Postage</v>
      </c>
      <c r="G49" s="41">
        <v>22.95</v>
      </c>
      <c r="H49" s="41"/>
      <c r="I49" s="42">
        <f t="shared" si="1"/>
        <v>22.95</v>
      </c>
      <c r="K49" s="43"/>
    </row>
    <row r="50" spans="1:11" s="39" customFormat="1" x14ac:dyDescent="0.2">
      <c r="A50" s="37">
        <v>44088</v>
      </c>
      <c r="B50" s="38"/>
      <c r="C50" s="39" t="s">
        <v>83</v>
      </c>
      <c r="D50" s="39" t="s">
        <v>162</v>
      </c>
      <c r="E50" s="39" t="s">
        <v>91</v>
      </c>
      <c r="F50" s="51" t="str">
        <f>VLOOKUP(E50,'Budget v Actual'!A:B,2,FALSE)</f>
        <v>Printing, Stationery, Postage</v>
      </c>
      <c r="G50" s="41">
        <v>14.39</v>
      </c>
      <c r="H50" s="41"/>
      <c r="I50" s="42">
        <f t="shared" si="1"/>
        <v>14.39</v>
      </c>
      <c r="K50" s="43"/>
    </row>
    <row r="51" spans="1:11" s="39" customFormat="1" x14ac:dyDescent="0.2">
      <c r="A51" s="37">
        <v>44088</v>
      </c>
      <c r="B51" s="38"/>
      <c r="C51" s="39" t="s">
        <v>90</v>
      </c>
      <c r="D51" s="39" t="s">
        <v>163</v>
      </c>
      <c r="E51" s="39" t="s">
        <v>152</v>
      </c>
      <c r="F51" s="51" t="str">
        <f>VLOOKUP(E51,'Budget v Actual'!A:B,2,FALSE)</f>
        <v>Subscriptions &amp; Membership</v>
      </c>
      <c r="G51" s="41">
        <v>191</v>
      </c>
      <c r="H51" s="41"/>
      <c r="I51" s="42">
        <f t="shared" si="1"/>
        <v>191</v>
      </c>
      <c r="K51" s="43"/>
    </row>
    <row r="52" spans="1:11" s="39" customFormat="1" x14ac:dyDescent="0.2">
      <c r="A52" s="37">
        <v>44099</v>
      </c>
      <c r="B52" s="38"/>
      <c r="C52" s="39" t="s">
        <v>164</v>
      </c>
      <c r="D52" s="39" t="s">
        <v>165</v>
      </c>
      <c r="E52" s="39" t="s">
        <v>177</v>
      </c>
      <c r="F52" s="51" t="str">
        <f>VLOOKUP(E52,'Budget v Actual'!A:B,2,FALSE)</f>
        <v>Allotments</v>
      </c>
      <c r="G52" s="41">
        <v>25</v>
      </c>
      <c r="H52" s="41"/>
      <c r="I52" s="42">
        <f t="shared" si="1"/>
        <v>25</v>
      </c>
      <c r="K52" s="43"/>
    </row>
    <row r="53" spans="1:11" s="39" customFormat="1" x14ac:dyDescent="0.2">
      <c r="A53" s="37">
        <v>44099</v>
      </c>
      <c r="B53" s="38"/>
      <c r="C53" s="39" t="s">
        <v>166</v>
      </c>
      <c r="D53" s="39" t="s">
        <v>165</v>
      </c>
      <c r="E53" s="39" t="s">
        <v>177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44112</v>
      </c>
      <c r="B54" s="38"/>
      <c r="C54" s="39" t="s">
        <v>167</v>
      </c>
      <c r="D54" s="39" t="s">
        <v>168</v>
      </c>
      <c r="E54" s="39" t="s">
        <v>89</v>
      </c>
      <c r="F54" s="51" t="str">
        <f>VLOOKUP(E54,'Budget v Actual'!A:B,2,FALSE)</f>
        <v>Grass Cutting</v>
      </c>
      <c r="G54" s="41">
        <v>450</v>
      </c>
      <c r="H54" s="41"/>
      <c r="I54" s="42">
        <f t="shared" si="1"/>
        <v>450</v>
      </c>
      <c r="K54" s="43"/>
    </row>
    <row r="55" spans="1:11" s="39" customFormat="1" x14ac:dyDescent="0.2">
      <c r="A55" s="37">
        <v>44112</v>
      </c>
      <c r="B55" s="38"/>
      <c r="C55" s="39" t="s">
        <v>106</v>
      </c>
      <c r="D55" s="39" t="s">
        <v>76</v>
      </c>
      <c r="E55" s="39" t="s">
        <v>93</v>
      </c>
      <c r="F55" s="51" t="str">
        <f>VLOOKUP(E55,'Budget v Actual'!A:B,2,FALSE)</f>
        <v>Street Lighting</v>
      </c>
      <c r="G55" s="41">
        <v>248.39</v>
      </c>
      <c r="H55" s="41"/>
      <c r="I55" s="42">
        <f t="shared" si="1"/>
        <v>248.39</v>
      </c>
      <c r="K55" s="43"/>
    </row>
    <row r="56" spans="1:11" s="39" customFormat="1" x14ac:dyDescent="0.2">
      <c r="A56" s="37">
        <v>44112</v>
      </c>
      <c r="B56" s="38"/>
      <c r="C56" s="39" t="s">
        <v>83</v>
      </c>
      <c r="D56" s="39" t="s">
        <v>169</v>
      </c>
      <c r="E56" s="39" t="s">
        <v>175</v>
      </c>
      <c r="F56" s="51" t="str">
        <f>VLOOKUP(E56,'Budget v Actual'!A:B,2,FALSE)</f>
        <v>War Memorial</v>
      </c>
      <c r="G56" s="41">
        <v>18.5</v>
      </c>
      <c r="H56" s="41"/>
      <c r="I56" s="42">
        <f t="shared" si="1"/>
        <v>18.5</v>
      </c>
      <c r="K56" s="43"/>
    </row>
    <row r="57" spans="1:11" s="39" customFormat="1" x14ac:dyDescent="0.2">
      <c r="A57" s="37">
        <v>44112</v>
      </c>
      <c r="B57" s="38"/>
      <c r="C57" s="39" t="s">
        <v>83</v>
      </c>
      <c r="D57" s="39" t="s">
        <v>162</v>
      </c>
      <c r="E57" s="39" t="s">
        <v>142</v>
      </c>
      <c r="F57" s="51" t="str">
        <f>VLOOKUP(E57,'Budget v Actual'!A:B,2,FALSE)</f>
        <v>IT (website support)</v>
      </c>
      <c r="G57" s="41">
        <v>14.39</v>
      </c>
      <c r="H57" s="41"/>
      <c r="I57" s="42">
        <f t="shared" si="1"/>
        <v>14.39</v>
      </c>
      <c r="K57" s="43"/>
    </row>
    <row r="58" spans="1:11" s="39" customFormat="1" x14ac:dyDescent="0.2">
      <c r="A58" s="37">
        <v>44112</v>
      </c>
      <c r="B58" s="38"/>
      <c r="C58" s="39" t="s">
        <v>83</v>
      </c>
      <c r="D58" s="39" t="s">
        <v>149</v>
      </c>
      <c r="E58" s="39" t="s">
        <v>91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44112</v>
      </c>
      <c r="B59" s="38"/>
      <c r="C59" s="39" t="s">
        <v>83</v>
      </c>
      <c r="D59" s="39" t="s">
        <v>128</v>
      </c>
      <c r="E59" s="39" t="s">
        <v>91</v>
      </c>
      <c r="F59" s="51" t="str">
        <f>VLOOKUP(E59,'Budget v Actual'!A:B,2,FALSE)</f>
        <v>Printing, Stationery, Postage</v>
      </c>
      <c r="G59" s="41">
        <v>26.95</v>
      </c>
      <c r="H59" s="41"/>
      <c r="I59" s="42">
        <f t="shared" si="1"/>
        <v>26.95</v>
      </c>
      <c r="K59" s="43"/>
    </row>
    <row r="60" spans="1:11" s="39" customFormat="1" x14ac:dyDescent="0.2">
      <c r="A60" s="37">
        <v>44112</v>
      </c>
      <c r="B60" s="38"/>
      <c r="C60" s="39" t="s">
        <v>83</v>
      </c>
      <c r="D60" s="39" t="s">
        <v>170</v>
      </c>
      <c r="E60" s="39" t="s">
        <v>64</v>
      </c>
      <c r="F60" s="51" t="str">
        <f>VLOOKUP(E60,'Budget v Actual'!A:B,2,FALSE)</f>
        <v>Staff/contractor costs</v>
      </c>
      <c r="G60" s="41">
        <v>495.56</v>
      </c>
      <c r="H60" s="41"/>
      <c r="I60" s="42">
        <f t="shared" si="1"/>
        <v>495.56</v>
      </c>
      <c r="K60" s="43"/>
    </row>
    <row r="61" spans="1:11" s="39" customFormat="1" x14ac:dyDescent="0.2">
      <c r="A61" s="37">
        <v>44112</v>
      </c>
      <c r="B61" s="38"/>
      <c r="C61" s="39" t="s">
        <v>72</v>
      </c>
      <c r="D61" s="39" t="s">
        <v>96</v>
      </c>
      <c r="E61" s="39" t="s">
        <v>64</v>
      </c>
      <c r="F61" s="40" t="str">
        <f>VLOOKUP(E61,'Budget v Actual'!A:B,2,FALSE)</f>
        <v>Staff/contractor costs</v>
      </c>
      <c r="G61" s="41">
        <v>141.4</v>
      </c>
      <c r="H61" s="41"/>
      <c r="I61" s="42">
        <f t="shared" si="1"/>
        <v>141.4</v>
      </c>
      <c r="K61" s="43"/>
    </row>
    <row r="62" spans="1:11" s="39" customFormat="1" x14ac:dyDescent="0.2">
      <c r="A62" s="37">
        <v>44112</v>
      </c>
      <c r="B62" s="38"/>
      <c r="C62" s="39" t="s">
        <v>171</v>
      </c>
      <c r="D62" s="39" t="s">
        <v>172</v>
      </c>
      <c r="E62" s="39" t="s">
        <v>142</v>
      </c>
      <c r="F62" s="40" t="str">
        <f>VLOOKUP(E62,'Budget v Actual'!A:B,2,FALSE)</f>
        <v>IT (website support)</v>
      </c>
      <c r="G62" s="41">
        <v>79.989999999999995</v>
      </c>
      <c r="H62" s="41"/>
      <c r="I62" s="42">
        <f t="shared" si="1"/>
        <v>79.989999999999995</v>
      </c>
      <c r="K62" s="43"/>
    </row>
    <row r="63" spans="1:11" s="39" customFormat="1" x14ac:dyDescent="0.2">
      <c r="A63" s="37">
        <v>44112</v>
      </c>
      <c r="B63" s="38"/>
      <c r="C63" s="39" t="s">
        <v>173</v>
      </c>
      <c r="D63" s="39" t="s">
        <v>163</v>
      </c>
      <c r="E63" s="39" t="s">
        <v>102</v>
      </c>
      <c r="F63" s="40" t="str">
        <f>VLOOKUP(E63,'Budget v Actual'!A:B,2,FALSE)</f>
        <v>White Lion</v>
      </c>
      <c r="G63" s="41">
        <v>240</v>
      </c>
      <c r="H63" s="41"/>
      <c r="I63" s="42">
        <f t="shared" si="1"/>
        <v>240</v>
      </c>
      <c r="K63" s="43"/>
    </row>
    <row r="64" spans="1:11" s="39" customFormat="1" x14ac:dyDescent="0.2">
      <c r="A64" s="37">
        <v>44118</v>
      </c>
      <c r="B64" s="38"/>
      <c r="C64" s="39" t="s">
        <v>106</v>
      </c>
      <c r="D64" s="39" t="s">
        <v>174</v>
      </c>
      <c r="E64" s="39" t="s">
        <v>176</v>
      </c>
      <c r="F64" s="40" t="str">
        <f>VLOOKUP(E64,'Budget v Actual'!A:B,2,FALSE)</f>
        <v>Street Lighting Maintenance</v>
      </c>
      <c r="G64" s="41">
        <v>430.8</v>
      </c>
      <c r="H64" s="41"/>
      <c r="I64" s="42">
        <f t="shared" si="1"/>
        <v>430.8</v>
      </c>
      <c r="K64" s="43"/>
    </row>
    <row r="65" spans="1:11" s="39" customFormat="1" x14ac:dyDescent="0.2">
      <c r="A65" s="37">
        <v>44112</v>
      </c>
      <c r="B65" s="38"/>
      <c r="C65" s="39" t="s">
        <v>83</v>
      </c>
      <c r="D65" s="39" t="s">
        <v>103</v>
      </c>
      <c r="E65" s="39" t="s">
        <v>102</v>
      </c>
      <c r="F65" s="40" t="str">
        <f>VLOOKUP(E65,'Budget v Actual'!A:B,2,FALSE)</f>
        <v>White Lion</v>
      </c>
      <c r="G65" s="41">
        <v>70.7</v>
      </c>
      <c r="H65" s="41"/>
      <c r="I65" s="42">
        <f t="shared" si="1"/>
        <v>70.7</v>
      </c>
      <c r="K65" s="43"/>
    </row>
    <row r="66" spans="1:11" s="39" customFormat="1" x14ac:dyDescent="0.2">
      <c r="A66" s="37">
        <v>44125</v>
      </c>
      <c r="B66" s="38"/>
      <c r="C66" s="39" t="s">
        <v>179</v>
      </c>
      <c r="D66" s="39" t="s">
        <v>178</v>
      </c>
      <c r="E66" s="39" t="s">
        <v>102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44131</v>
      </c>
      <c r="B67" s="38"/>
      <c r="C67" s="39" t="s">
        <v>83</v>
      </c>
      <c r="D67" s="39" t="s">
        <v>180</v>
      </c>
      <c r="E67" s="39" t="s">
        <v>64</v>
      </c>
      <c r="F67" s="40" t="str">
        <f>VLOOKUP(E67,'Budget v Actual'!A:B,2,FALSE)</f>
        <v>Staff/contractor costs</v>
      </c>
      <c r="G67" s="41">
        <v>157</v>
      </c>
      <c r="H67" s="41"/>
      <c r="I67" s="42">
        <f t="shared" si="1"/>
        <v>157</v>
      </c>
      <c r="K67" s="43"/>
    </row>
    <row r="68" spans="1:11" s="39" customFormat="1" x14ac:dyDescent="0.2">
      <c r="A68" s="37">
        <v>44131</v>
      </c>
      <c r="B68" s="38"/>
      <c r="C68" s="39" t="s">
        <v>72</v>
      </c>
      <c r="D68" s="39" t="s">
        <v>96</v>
      </c>
      <c r="E68" s="39" t="s">
        <v>64</v>
      </c>
      <c r="F68" s="40" t="str">
        <f>VLOOKUP(E68,'Budget v Actual'!A:B,2,FALSE)</f>
        <v>Staff/contractor costs</v>
      </c>
      <c r="G68" s="41">
        <v>59</v>
      </c>
      <c r="H68" s="41"/>
      <c r="I68" s="42">
        <f t="shared" si="1"/>
        <v>59</v>
      </c>
      <c r="K68" s="43"/>
    </row>
    <row r="69" spans="1:11" s="39" customFormat="1" x14ac:dyDescent="0.2">
      <c r="A69" s="37">
        <v>44131</v>
      </c>
      <c r="B69" s="38"/>
      <c r="C69" s="39" t="s">
        <v>106</v>
      </c>
      <c r="D69" s="39" t="s">
        <v>76</v>
      </c>
      <c r="E69" s="39" t="s">
        <v>176</v>
      </c>
      <c r="F69" s="40" t="str">
        <f>VLOOKUP(E69,'Budget v Actual'!A:B,2,FALSE)</f>
        <v>Street Lighting Maintenance</v>
      </c>
      <c r="G69" s="41">
        <v>57.6</v>
      </c>
      <c r="H69" s="41"/>
      <c r="I69" s="42">
        <f t="shared" si="1"/>
        <v>57.6</v>
      </c>
      <c r="K69" s="43"/>
    </row>
    <row r="70" spans="1:11" s="39" customFormat="1" x14ac:dyDescent="0.2">
      <c r="A70" s="37">
        <v>44154</v>
      </c>
      <c r="B70" s="38"/>
      <c r="C70" s="39" t="s">
        <v>83</v>
      </c>
      <c r="D70" s="39" t="s">
        <v>181</v>
      </c>
      <c r="E70" s="39" t="s">
        <v>64</v>
      </c>
      <c r="F70" s="40" t="str">
        <f>VLOOKUP(E70,'Budget v Actual'!A:B,2,FALSE)</f>
        <v>Staff/contractor costs</v>
      </c>
      <c r="G70" s="41">
        <v>524.72</v>
      </c>
      <c r="H70" s="41"/>
      <c r="I70" s="42">
        <f t="shared" si="1"/>
        <v>524.72</v>
      </c>
      <c r="K70" s="43"/>
    </row>
    <row r="71" spans="1:11" s="39" customFormat="1" x14ac:dyDescent="0.2">
      <c r="A71" s="37">
        <v>44154</v>
      </c>
      <c r="B71" s="38"/>
      <c r="C71" s="39" t="s">
        <v>72</v>
      </c>
      <c r="D71" s="39" t="s">
        <v>96</v>
      </c>
      <c r="E71" s="39" t="s">
        <v>64</v>
      </c>
      <c r="F71" s="40" t="str">
        <f>VLOOKUP(E71,'Budget v Actual'!A:B,2,FALSE)</f>
        <v>Staff/contractor costs</v>
      </c>
      <c r="G71" s="41">
        <v>131</v>
      </c>
      <c r="H71" s="41"/>
      <c r="I71" s="42">
        <f t="shared" si="1"/>
        <v>131</v>
      </c>
      <c r="K71" s="43"/>
    </row>
    <row r="72" spans="1:11" s="39" customFormat="1" x14ac:dyDescent="0.2">
      <c r="A72" s="37">
        <v>44154</v>
      </c>
      <c r="B72" s="38"/>
      <c r="C72" s="39" t="s">
        <v>83</v>
      </c>
      <c r="D72" s="39" t="s">
        <v>149</v>
      </c>
      <c r="E72" s="39" t="s">
        <v>91</v>
      </c>
      <c r="F72" s="40" t="str">
        <f>VLOOKUP(E72,'Budget v Actual'!A:B,2,FALSE)</f>
        <v>Printing, Stationery, Postage</v>
      </c>
      <c r="G72" s="41">
        <v>12.66</v>
      </c>
      <c r="H72" s="41"/>
      <c r="I72" s="42">
        <f t="shared" si="1"/>
        <v>12.66</v>
      </c>
      <c r="K72" s="43"/>
    </row>
    <row r="73" spans="1:11" s="39" customFormat="1" x14ac:dyDescent="0.2">
      <c r="A73" s="37">
        <v>44154</v>
      </c>
      <c r="B73" s="38"/>
      <c r="C73" s="39" t="s">
        <v>83</v>
      </c>
      <c r="D73" s="39" t="s">
        <v>126</v>
      </c>
      <c r="E73" s="39" t="s">
        <v>91</v>
      </c>
      <c r="F73" s="40" t="str">
        <f>VLOOKUP(E73,'Budget v Actual'!A:B,2,FALSE)</f>
        <v>Printing, Stationery, Postage</v>
      </c>
      <c r="G73" s="41">
        <v>14.39</v>
      </c>
      <c r="H73" s="41"/>
      <c r="I73" s="42">
        <f t="shared" si="1"/>
        <v>14.39</v>
      </c>
      <c r="K73" s="43"/>
    </row>
    <row r="74" spans="1:11" s="39" customFormat="1" x14ac:dyDescent="0.2">
      <c r="A74" s="37">
        <v>44154</v>
      </c>
      <c r="B74" s="38"/>
      <c r="C74" s="39" t="s">
        <v>83</v>
      </c>
      <c r="D74" s="39" t="s">
        <v>182</v>
      </c>
      <c r="E74" s="39" t="s">
        <v>91</v>
      </c>
      <c r="F74" s="40" t="str">
        <f>VLOOKUP(E74,'Budget v Actual'!A:B,2,FALSE)</f>
        <v>Printing, Stationery, Postage</v>
      </c>
      <c r="G74" s="41">
        <v>18.399999999999999</v>
      </c>
      <c r="H74" s="41"/>
      <c r="I74" s="42">
        <f t="shared" si="1"/>
        <v>18.399999999999999</v>
      </c>
      <c r="K74" s="43"/>
    </row>
    <row r="75" spans="1:11" s="39" customFormat="1" x14ac:dyDescent="0.2">
      <c r="A75" s="37">
        <v>44179</v>
      </c>
      <c r="B75" s="38"/>
      <c r="C75" s="39" t="s">
        <v>88</v>
      </c>
      <c r="D75" s="39" t="s">
        <v>108</v>
      </c>
      <c r="E75" s="39" t="s">
        <v>89</v>
      </c>
      <c r="F75" s="40" t="str">
        <f>VLOOKUP(E75,'Budget v Actual'!A:B,2,FALSE)</f>
        <v>Grass Cutting</v>
      </c>
      <c r="G75" s="41">
        <v>810</v>
      </c>
      <c r="H75" s="41"/>
      <c r="I75" s="42">
        <f t="shared" si="1"/>
        <v>810</v>
      </c>
      <c r="K75" s="43"/>
    </row>
    <row r="76" spans="1:11" s="39" customFormat="1" x14ac:dyDescent="0.2">
      <c r="A76" s="37">
        <v>44179</v>
      </c>
      <c r="B76" s="38"/>
      <c r="C76" s="39" t="s">
        <v>83</v>
      </c>
      <c r="D76" s="39" t="s">
        <v>183</v>
      </c>
      <c r="E76" s="39" t="s">
        <v>64</v>
      </c>
      <c r="F76" s="40" t="str">
        <f>VLOOKUP(E76,'Budget v Actual'!A:B,2,FALSE)</f>
        <v>Staff/contractor costs</v>
      </c>
      <c r="G76" s="41">
        <v>524.72</v>
      </c>
      <c r="H76" s="41"/>
      <c r="I76" s="42">
        <f t="shared" si="1"/>
        <v>524.72</v>
      </c>
      <c r="K76" s="43"/>
    </row>
    <row r="77" spans="1:11" s="39" customFormat="1" x14ac:dyDescent="0.2">
      <c r="A77" s="37">
        <v>44179</v>
      </c>
      <c r="B77" s="38"/>
      <c r="C77" s="39" t="s">
        <v>72</v>
      </c>
      <c r="D77" s="39" t="s">
        <v>96</v>
      </c>
      <c r="E77" s="39" t="s">
        <v>64</v>
      </c>
      <c r="F77" s="40" t="str">
        <f>VLOOKUP(E76,'Budget v Actual'!A:B,2,FALSE)</f>
        <v>Staff/contractor costs</v>
      </c>
      <c r="G77" s="41">
        <v>131</v>
      </c>
      <c r="H77" s="41"/>
      <c r="I77" s="42">
        <f t="shared" si="1"/>
        <v>131</v>
      </c>
      <c r="K77" s="43"/>
    </row>
    <row r="78" spans="1:11" s="39" customFormat="1" x14ac:dyDescent="0.2">
      <c r="A78" s="37">
        <v>44179</v>
      </c>
      <c r="B78" s="38"/>
      <c r="C78" s="39" t="s">
        <v>83</v>
      </c>
      <c r="D78" s="39" t="s">
        <v>149</v>
      </c>
      <c r="E78" s="39" t="s">
        <v>91</v>
      </c>
      <c r="F78" s="40" t="str">
        <f>VLOOKUP(E78,'Budget v Actual'!A:B,2,FALSE)</f>
        <v>Printing, Stationery, Postage</v>
      </c>
      <c r="G78" s="41">
        <v>12.66</v>
      </c>
      <c r="H78" s="41"/>
      <c r="I78" s="42">
        <f t="shared" si="1"/>
        <v>12.66</v>
      </c>
      <c r="K78" s="43"/>
    </row>
    <row r="79" spans="1:11" s="39" customFormat="1" x14ac:dyDescent="0.2">
      <c r="A79" s="37">
        <v>44179</v>
      </c>
      <c r="B79" s="38"/>
      <c r="C79" s="39" t="s">
        <v>83</v>
      </c>
      <c r="D79" s="39" t="s">
        <v>162</v>
      </c>
      <c r="E79" s="39" t="s">
        <v>91</v>
      </c>
      <c r="F79" s="40" t="str">
        <f>VLOOKUP(E79,'Budget v Actual'!A:B,2,FALSE)</f>
        <v>Printing, Stationery, Postage</v>
      </c>
      <c r="G79" s="41">
        <v>14.39</v>
      </c>
      <c r="H79" s="41"/>
      <c r="I79" s="42">
        <f t="shared" si="1"/>
        <v>14.39</v>
      </c>
      <c r="K79" s="43"/>
    </row>
    <row r="80" spans="1:11" s="39" customFormat="1" x14ac:dyDescent="0.2">
      <c r="A80" s="37">
        <v>44179</v>
      </c>
      <c r="B80" s="38"/>
      <c r="C80" s="39" t="s">
        <v>83</v>
      </c>
      <c r="D80" s="39" t="s">
        <v>128</v>
      </c>
      <c r="E80" s="39" t="s">
        <v>91</v>
      </c>
      <c r="F80" s="40" t="str">
        <f>VLOOKUP(E80,'Budget v Actual'!A:B,2,FALSE)</f>
        <v>Printing, Stationery, Postage</v>
      </c>
      <c r="G80" s="41">
        <v>24.99</v>
      </c>
      <c r="H80" s="41"/>
      <c r="I80" s="42">
        <f t="shared" si="1"/>
        <v>24.99</v>
      </c>
      <c r="K80" s="43"/>
    </row>
    <row r="81" spans="1:11" s="39" customFormat="1" x14ac:dyDescent="0.2">
      <c r="A81" s="37">
        <v>44179</v>
      </c>
      <c r="B81" s="38"/>
      <c r="C81" s="39" t="s">
        <v>83</v>
      </c>
      <c r="D81" s="39" t="s">
        <v>162</v>
      </c>
      <c r="E81" s="39" t="s">
        <v>91</v>
      </c>
      <c r="F81" s="40" t="str">
        <f>VLOOKUP(E81,'Budget v Actual'!A:B,2,FALSE)</f>
        <v>Printing, Stationery, Postage</v>
      </c>
      <c r="G81" s="41">
        <v>14.39</v>
      </c>
      <c r="H81" s="41"/>
      <c r="I81" s="42">
        <f t="shared" si="1"/>
        <v>14.39</v>
      </c>
      <c r="K81" s="43"/>
    </row>
    <row r="82" spans="1:11" s="39" customFormat="1" x14ac:dyDescent="0.2">
      <c r="A82" s="37">
        <v>44179</v>
      </c>
      <c r="B82" s="38"/>
      <c r="C82" s="39" t="s">
        <v>145</v>
      </c>
      <c r="D82" s="39" t="s">
        <v>76</v>
      </c>
      <c r="E82" s="39" t="s">
        <v>176</v>
      </c>
      <c r="F82" s="40" t="str">
        <f>VLOOKUP(E82,'Budget v Actual'!A:B,2,FALSE)</f>
        <v>Street Lighting Maintenance</v>
      </c>
      <c r="G82" s="41">
        <v>49.8</v>
      </c>
      <c r="H82" s="41"/>
      <c r="I82" s="42">
        <f t="shared" si="1"/>
        <v>49.8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9" zoomScaleNormal="100" workbookViewId="0">
      <selection activeCell="G49" sqref="G49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6093.4000000000005</v>
      </c>
      <c r="F16" s="75"/>
      <c r="G16" s="75">
        <f t="shared" ref="G16:G38" si="1">SUM(E16:F16)</f>
        <v>6093.4000000000005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60</v>
      </c>
      <c r="F17" s="75"/>
      <c r="G17" s="75">
        <f t="shared" si="1"/>
        <v>60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406.28</v>
      </c>
      <c r="F20" s="75"/>
      <c r="G20" s="75">
        <f t="shared" si="1"/>
        <v>406.28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2820</v>
      </c>
      <c r="F22" s="75"/>
      <c r="G22" s="75">
        <f t="shared" si="1"/>
        <v>2820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360</v>
      </c>
      <c r="F23" s="75"/>
      <c r="G23" s="75">
        <f t="shared" si="1"/>
        <v>360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18.5</v>
      </c>
      <c r="F25" s="75"/>
      <c r="G25" s="75">
        <f t="shared" si="1"/>
        <v>18.5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87.3</v>
      </c>
      <c r="F26" s="75"/>
      <c r="G26" s="75">
        <f t="shared" si="1"/>
        <v>87.3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226</v>
      </c>
      <c r="F27" s="75"/>
      <c r="G27" s="75">
        <f t="shared" si="1"/>
        <v>226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614.6</v>
      </c>
      <c r="F28" s="75"/>
      <c r="G28" s="75">
        <f t="shared" si="1"/>
        <v>614.6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739.77</v>
      </c>
      <c r="F34" s="75"/>
      <c r="G34" s="75">
        <f t="shared" si="1"/>
        <v>739.77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538.20000000000005</v>
      </c>
      <c r="F35" s="75"/>
      <c r="G35" s="75">
        <f t="shared" si="1"/>
        <v>538.20000000000005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32436.700000000004</v>
      </c>
      <c r="F37" s="75"/>
      <c r="G37" s="75">
        <f t="shared" si="1"/>
        <v>32436.700000000004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45650.100000000006</v>
      </c>
      <c r="F39" s="82">
        <f t="shared" si="2"/>
        <v>0</v>
      </c>
      <c r="G39" s="82">
        <f t="shared" si="2"/>
        <v>45650.100000000006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-45650.100000000006</v>
      </c>
      <c r="F43" s="89">
        <f>-SUM(F39)</f>
        <v>0</v>
      </c>
      <c r="G43" s="89">
        <f>SUM(E43:F43)</f>
        <v>-45650.100000000006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-18343.940000000006</v>
      </c>
      <c r="F44" s="89">
        <f t="shared" si="3"/>
        <v>0</v>
      </c>
      <c r="G44" s="89">
        <f t="shared" si="3"/>
        <v>256676.36999999997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256676.37</v>
      </c>
      <c r="H46" s="89"/>
      <c r="I46" s="89"/>
      <c r="J46" s="92">
        <v>3624.28</v>
      </c>
      <c r="K46" s="66"/>
      <c r="L46" s="94">
        <f>SUM(G46-G44)</f>
        <v>2.9103830456733704E-11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December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2020-12-14T11:25:22Z</cp:lastPrinted>
  <dcterms:created xsi:type="dcterms:W3CDTF">2000-02-12T16:04:24Z</dcterms:created>
  <dcterms:modified xsi:type="dcterms:W3CDTF">2020-12-14T11:25:34Z</dcterms:modified>
</cp:coreProperties>
</file>