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E98475C7-CBEE-4CC7-BB51-9405FDB7A96A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<sst xmlns="http://schemas.openxmlformats.org/spreadsheetml/2006/main" count="264" uniqueCount="157">
  <si>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</si>
  <si>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</si>
  <si>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</si>
  <si>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</si>
  <si>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</si>
  <si>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</si>
  <si>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</si>
  <si>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</si>
  <si>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</si>
  <si>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</si>
  <si>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</si>
  <si>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</si>
  <si>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</si>
  <si>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</si>
  <si>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</si>
  <si>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</si>
  <si>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</si>
  <si>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</si>
  <si>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</si>
  <si>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</si>
  <si>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</si>
  <si>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</si>
  <si>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</si>
  <si>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</si>
  <si>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</si>
  <si>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</si>
  <si>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</si>
  <si>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</si>
  <si>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</si>
  <si>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</si>
  <si>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</si>
  <si>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</si>
  <si>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</si>
  <si>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</si>
  <si>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</si>
  <si>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</si>
  <si>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</si>
  <si>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</si>
  <si>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</si>
  <si>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</si>
  <si>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</si>
  <si>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</si>
  <si>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</si>
  <si>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</si>
  <si>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</si>
  <si>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</si>
  <si>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</si>
  <si>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</si>
  <si>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</si>
  <si>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</si>
  <si>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</si>
  <si>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</si>
  <si>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</si>
  <si>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</si>
  <si>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</si>
  <si>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</si>
  <si>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</si>
  <si>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</si>
  <si>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</si>
  <si>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</si>
  <si>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</si>
  <si>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</si>
  <si>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</si>
  <si>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</si>
  <si>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</si>
  <si>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</si>
  <si>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</si>
  <si>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</si>
  <si>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</si>
  <si>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</si>
  <si>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</si>
  <si>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</si>
  <si>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</si>
  <si>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</si>
  <si>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</si>
  <si>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</si>
  <si>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</si>
  <si>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</si>
  <si>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</si>
  <si>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</si>
  <si>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</si>
  <si>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</si>
  <si>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</si>
  <si>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</si>
  <si>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</si>
  <si>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</si>
  <si>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</si>
  <si>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</si>
  <si>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</si>
  <si>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</si>
  <si>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WALC</t>
  </si>
  <si>
    <t>b5</t>
  </si>
  <si>
    <t>Staff/contractor costs</t>
  </si>
  <si>
    <t>p2</t>
  </si>
  <si>
    <t>RBC</t>
  </si>
  <si>
    <t>Stationary</t>
  </si>
  <si>
    <t>employee tax</t>
  </si>
  <si>
    <t>e1</t>
  </si>
  <si>
    <t>c2</t>
  </si>
  <si>
    <t>PWLB</t>
  </si>
  <si>
    <t>White Lion</t>
  </si>
  <si>
    <t>TH Dew</t>
  </si>
  <si>
    <t>w2</t>
  </si>
  <si>
    <t>White lion hours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</si>
  <si>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</si>
  <si>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</si>
  <si>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</si>
  <si>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</si>
  <si>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</si>
  <si>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</si>
  <si>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</si>
  <si>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</si>
  <si>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</si>
  <si>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</si>
  <si>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</si>
  <si>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</si>
  <si>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</si>
  <si>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</si>
  <si>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</si>
  <si>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</si>
  <si>
    <t>Clerks salary May 20</t>
  </si>
  <si>
    <t>Zoom subscription</t>
  </si>
  <si>
    <t>D Matthews</t>
  </si>
  <si>
    <t>Internal Audit</t>
  </si>
  <si>
    <t>SLCC</t>
  </si>
  <si>
    <t>b2</t>
  </si>
  <si>
    <t>Zoom</t>
  </si>
  <si>
    <t>Argos</t>
  </si>
  <si>
    <t>Ink Cartridges</t>
  </si>
  <si>
    <t>Planning training</t>
  </si>
  <si>
    <t>TES Environmental</t>
  </si>
  <si>
    <t>Asbestos Survey</t>
  </si>
  <si>
    <t>Manual</t>
  </si>
  <si>
    <t>NA Clarke</t>
  </si>
  <si>
    <t>hanging baskets</t>
  </si>
  <si>
    <t>Frank Haywood</t>
  </si>
  <si>
    <t>Structural survey</t>
  </si>
  <si>
    <t>website hosting</t>
  </si>
  <si>
    <t>2commune</t>
  </si>
  <si>
    <t>postage and zoom</t>
  </si>
  <si>
    <t>stationary and phone</t>
  </si>
  <si>
    <t>clerks salary and additional hours</t>
  </si>
  <si>
    <t>e3</t>
  </si>
  <si>
    <t>c3</t>
  </si>
  <si>
    <t>white lion hours</t>
  </si>
  <si>
    <t>eon</t>
  </si>
  <si>
    <t>b3</t>
  </si>
  <si>
    <t>zoom and stationary</t>
  </si>
  <si>
    <t>clerks salary july</t>
  </si>
  <si>
    <t>mobile phone</t>
  </si>
  <si>
    <t xml:space="preserve">ico </t>
  </si>
  <si>
    <t>FOI renewal</t>
  </si>
  <si>
    <t>e2</t>
  </si>
  <si>
    <t>anti virus renewal</t>
  </si>
  <si>
    <t>macafee</t>
  </si>
  <si>
    <t>bhib</t>
  </si>
  <si>
    <t>insurance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</si>
</sst>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4" sqref="G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94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22" activePane="bottomLeft" state="frozen"/>
      <selection activeCell="B1" sqref="B1"/>
      <selection pane="bottomLeft" activeCell="E39" sqref="E39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104</v>
      </c>
      <c r="D3" s="39" t="s">
        <v>105</v>
      </c>
      <c r="E3" s="39" t="s">
        <v>102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106</v>
      </c>
      <c r="D4" s="39" t="s">
        <v>76</v>
      </c>
      <c r="E4" s="39" t="s">
        <v>93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99</v>
      </c>
      <c r="D5" s="39" t="s">
        <v>107</v>
      </c>
      <c r="E5" s="39" t="s">
        <v>102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88</v>
      </c>
      <c r="D6" s="39" t="s">
        <v>108</v>
      </c>
      <c r="E6" s="39" t="s">
        <v>89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96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83</v>
      </c>
      <c r="D8" s="39" t="s">
        <v>95</v>
      </c>
      <c r="E8" s="39" t="s">
        <v>91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83</v>
      </c>
      <c r="D9" s="52" t="s">
        <v>109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83</v>
      </c>
      <c r="D10" s="52" t="s">
        <v>110</v>
      </c>
      <c r="E10" s="39" t="s">
        <v>102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111</v>
      </c>
      <c r="D11" s="52" t="s">
        <v>112</v>
      </c>
      <c r="E11" s="39" t="s">
        <v>113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101</v>
      </c>
      <c r="D12" s="52" t="s">
        <v>114</v>
      </c>
      <c r="E12" s="39" t="s">
        <v>98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>
        <v>43977</v>
      </c>
      <c r="B13" s="38"/>
      <c r="C13" s="39" t="s">
        <v>83</v>
      </c>
      <c r="D13" s="39" t="s">
        <v>120</v>
      </c>
      <c r="E13" s="39" t="s">
        <v>64</v>
      </c>
      <c r="F13" s="51" t="str">
        <f>VLOOKUP(E13,'Budget v Actual'!A:B,2,FALSE)</f>
        <v>Staff/contractor costs</v>
      </c>
      <c r="G13" s="41">
        <v>495.56</v>
      </c>
      <c r="H13" s="41"/>
      <c r="I13" s="42">
        <f t="shared" si="0"/>
        <v>495.56</v>
      </c>
      <c r="K13" s="43"/>
      <c r="L13" s="39" t="s">
        <v>73</v>
      </c>
    </row>
    <row r="14" spans="1:12" s="39" customFormat="1" x14ac:dyDescent="0.2">
      <c r="A14" s="37">
        <v>43977</v>
      </c>
      <c r="B14" s="38"/>
      <c r="C14" s="39" t="s">
        <v>72</v>
      </c>
      <c r="D14" s="39" t="s">
        <v>96</v>
      </c>
      <c r="E14" s="39" t="s">
        <v>64</v>
      </c>
      <c r="F14" s="51" t="str">
        <f>VLOOKUP(E14,'Budget v Actual'!A:B,2,FALSE)</f>
        <v>Staff/contractor costs</v>
      </c>
      <c r="G14" s="41">
        <v>161.36000000000001</v>
      </c>
      <c r="H14" s="41"/>
      <c r="I14" s="42">
        <f>SUM(G14+H14)</f>
        <v>161.36000000000001</v>
      </c>
      <c r="K14" s="43"/>
      <c r="L14" s="39" t="s">
        <v>73</v>
      </c>
    </row>
    <row r="15" spans="1:12" s="39" customFormat="1" x14ac:dyDescent="0.2">
      <c r="A15" s="37">
        <v>43977</v>
      </c>
      <c r="B15" s="38"/>
      <c r="C15" s="39" t="s">
        <v>83</v>
      </c>
      <c r="D15" s="39" t="s">
        <v>103</v>
      </c>
      <c r="E15" s="39" t="s">
        <v>102</v>
      </c>
      <c r="F15" s="51" t="str">
        <f>VLOOKUP(E15,'Budget v Actual'!A:B,2,FALSE)</f>
        <v>White Lion</v>
      </c>
      <c r="G15" s="41">
        <v>144.74</v>
      </c>
      <c r="H15" s="41"/>
      <c r="I15" s="42">
        <f>SUM(G15+H15)</f>
        <v>144.74</v>
      </c>
      <c r="K15" s="43"/>
      <c r="L15" s="39" t="s">
        <v>73</v>
      </c>
    </row>
    <row r="16" spans="1:12" s="39" customFormat="1" x14ac:dyDescent="0.2">
      <c r="A16" s="37">
        <v>43977</v>
      </c>
      <c r="B16" s="38"/>
      <c r="C16" s="39" t="s">
        <v>126</v>
      </c>
      <c r="D16" s="39" t="s">
        <v>121</v>
      </c>
      <c r="E16" s="39" t="s">
        <v>142</v>
      </c>
      <c r="F16" s="51" t="str">
        <f>VLOOKUP(E16,'Budget v Actual'!A:B,2,FALSE)</f>
        <v>IT (website support)</v>
      </c>
      <c r="G16" s="41">
        <v>35.44</v>
      </c>
      <c r="H16" s="41"/>
      <c r="I16" s="42">
        <f>SUM(G16+H16)</f>
        <v>35.44</v>
      </c>
      <c r="K16" s="43"/>
      <c r="L16" s="39" t="s">
        <v>73</v>
      </c>
    </row>
    <row r="17" spans="1:12" s="39" customFormat="1" x14ac:dyDescent="0.2">
      <c r="A17" s="37">
        <v>43977</v>
      </c>
      <c r="B17" s="38"/>
      <c r="C17" s="39" t="s">
        <v>127</v>
      </c>
      <c r="D17" s="39" t="s">
        <v>128</v>
      </c>
      <c r="E17" s="39" t="s">
        <v>91</v>
      </c>
      <c r="F17" s="51" t="str">
        <f>VLOOKUP(E17,'Budget v Actual'!A:B,2,FALSE)</f>
        <v>Printing, Stationery, Postage</v>
      </c>
      <c r="G17" s="41">
        <v>24.99</v>
      </c>
      <c r="H17" s="41"/>
      <c r="I17" s="42">
        <f t="shared" ref="I17:I66" si="1">SUM(G17+H17)</f>
        <v>24.99</v>
      </c>
      <c r="K17" s="43"/>
      <c r="L17" s="39" t="s">
        <v>73</v>
      </c>
    </row>
    <row r="18" spans="1:12" s="39" customFormat="1" x14ac:dyDescent="0.2">
      <c r="A18" s="37">
        <v>43977</v>
      </c>
      <c r="B18" s="38"/>
      <c r="C18" s="39" t="s">
        <v>90</v>
      </c>
      <c r="D18" s="39" t="s">
        <v>129</v>
      </c>
      <c r="E18" s="39" t="s">
        <v>97</v>
      </c>
      <c r="F18" s="51" t="str">
        <f>VLOOKUP(E18,'Budget v Actual'!A:B,2,FALSE)</f>
        <v>Training &amp; Development</v>
      </c>
      <c r="G18" s="41">
        <v>15</v>
      </c>
      <c r="H18" s="41"/>
      <c r="I18" s="42">
        <f t="shared" si="1"/>
        <v>15</v>
      </c>
      <c r="K18" s="43"/>
      <c r="L18" s="39" t="s">
        <v>73</v>
      </c>
    </row>
    <row r="19" spans="1:12" s="39" customFormat="1" x14ac:dyDescent="0.2">
      <c r="A19" s="37">
        <v>43977</v>
      </c>
      <c r="B19" s="38"/>
      <c r="C19" s="39" t="s">
        <v>122</v>
      </c>
      <c r="D19" s="39" t="s">
        <v>123</v>
      </c>
      <c r="E19" s="39" t="s">
        <v>125</v>
      </c>
      <c r="F19" s="51" t="str">
        <f>VLOOKUP(E19,'Budget v Actual'!A:B,2,FALSE)</f>
        <v>Audit</v>
      </c>
      <c r="G19" s="41">
        <v>60</v>
      </c>
      <c r="H19" s="41"/>
      <c r="I19" s="42">
        <f t="shared" si="1"/>
        <v>60</v>
      </c>
      <c r="K19" s="43"/>
      <c r="L19" s="39" t="s">
        <v>73</v>
      </c>
    </row>
    <row r="20" spans="1:12" s="39" customFormat="1" x14ac:dyDescent="0.2">
      <c r="A20" s="37">
        <v>43977</v>
      </c>
      <c r="B20" s="38"/>
      <c r="C20" s="39" t="s">
        <v>130</v>
      </c>
      <c r="D20" s="39" t="s">
        <v>131</v>
      </c>
      <c r="E20" s="39" t="s">
        <v>102</v>
      </c>
      <c r="F20" s="51" t="str">
        <f>VLOOKUP(E20,'Budget v Actual'!A:B,2,FALSE)</f>
        <v>White Lion</v>
      </c>
      <c r="G20" s="41">
        <v>714</v>
      </c>
      <c r="H20" s="41"/>
      <c r="I20" s="42">
        <f t="shared" si="1"/>
        <v>714</v>
      </c>
      <c r="K20" s="43"/>
      <c r="L20" s="39" t="s">
        <v>73</v>
      </c>
    </row>
    <row r="21" spans="1:12" s="39" customFormat="1" x14ac:dyDescent="0.2">
      <c r="A21" s="37">
        <v>43977</v>
      </c>
      <c r="B21" s="38"/>
      <c r="C21" s="39" t="s">
        <v>124</v>
      </c>
      <c r="D21" s="52" t="s">
        <v>132</v>
      </c>
      <c r="E21" s="39" t="s">
        <v>97</v>
      </c>
      <c r="F21" s="51" t="str">
        <f>VLOOKUP(E21,'Budget v Actual'!A:B,2,FALSE)</f>
        <v>Training &amp; Development</v>
      </c>
      <c r="G21" s="41">
        <v>72.3</v>
      </c>
      <c r="H21" s="41"/>
      <c r="I21" s="42">
        <f t="shared" si="1"/>
        <v>72.3</v>
      </c>
      <c r="K21" s="43"/>
      <c r="L21" s="39" t="s">
        <v>73</v>
      </c>
    </row>
    <row r="22" spans="1:12" s="39" customFormat="1" x14ac:dyDescent="0.2">
      <c r="A22" s="37">
        <v>43998</v>
      </c>
      <c r="B22" s="38"/>
      <c r="C22" s="39" t="s">
        <v>133</v>
      </c>
      <c r="D22" s="52" t="s">
        <v>134</v>
      </c>
      <c r="E22" s="39" t="s">
        <v>143</v>
      </c>
      <c r="F22" s="51" t="str">
        <f>VLOOKUP(E22,'Budget v Actual'!A:B,2,FALSE)</f>
        <v>Hanging baskets</v>
      </c>
      <c r="G22" s="41">
        <v>90</v>
      </c>
      <c r="H22" s="41"/>
      <c r="I22" s="42">
        <f t="shared" si="1"/>
        <v>90</v>
      </c>
      <c r="K22" s="43"/>
      <c r="L22" s="39" t="s">
        <v>73</v>
      </c>
    </row>
    <row r="23" spans="1:12" s="39" customFormat="1" x14ac:dyDescent="0.2">
      <c r="A23" s="37">
        <v>43998</v>
      </c>
      <c r="B23" s="38"/>
      <c r="C23" s="39" t="s">
        <v>135</v>
      </c>
      <c r="D23" s="52" t="s">
        <v>136</v>
      </c>
      <c r="E23" s="39" t="s">
        <v>102</v>
      </c>
      <c r="F23" s="51" t="str">
        <f>VLOOKUP(E23,'Budget v Actual'!A:B,2,FALSE)</f>
        <v>White Lion</v>
      </c>
      <c r="G23" s="41">
        <v>2678.52</v>
      </c>
      <c r="H23" s="41"/>
      <c r="I23" s="42">
        <f t="shared" si="1"/>
        <v>2678.52</v>
      </c>
      <c r="K23" s="43"/>
      <c r="L23" s="39" t="s">
        <v>73</v>
      </c>
    </row>
    <row r="24" spans="1:12" s="39" customFormat="1" x14ac:dyDescent="0.2">
      <c r="A24" s="37">
        <v>43998</v>
      </c>
      <c r="B24" s="38"/>
      <c r="C24" s="39" t="s">
        <v>138</v>
      </c>
      <c r="D24" s="52" t="s">
        <v>137</v>
      </c>
      <c r="E24" s="39" t="s">
        <v>142</v>
      </c>
      <c r="F24" s="51" t="str">
        <f>VLOOKUP(E24,'Budget v Actual'!A:B,2,FALSE)</f>
        <v>IT (website support)</v>
      </c>
      <c r="G24" s="41">
        <v>372</v>
      </c>
      <c r="H24" s="41"/>
      <c r="I24" s="42">
        <f t="shared" si="1"/>
        <v>372</v>
      </c>
      <c r="K24" s="43"/>
      <c r="L24" s="39" t="s">
        <v>73</v>
      </c>
    </row>
    <row r="25" spans="1:12" s="39" customFormat="1" x14ac:dyDescent="0.2">
      <c r="A25" s="37">
        <v>43998</v>
      </c>
      <c r="B25" s="38"/>
      <c r="C25" s="39" t="s">
        <v>83</v>
      </c>
      <c r="D25" s="52" t="s">
        <v>139</v>
      </c>
      <c r="E25" s="39" t="s">
        <v>142</v>
      </c>
      <c r="F25" s="51" t="str">
        <f>VLOOKUP(E25,'Budget v Actual'!A:B,2,FALSE)</f>
        <v>IT (website support)</v>
      </c>
      <c r="G25" s="41">
        <v>22.79</v>
      </c>
      <c r="H25" s="41"/>
      <c r="I25" s="42">
        <f t="shared" si="1"/>
        <v>22.79</v>
      </c>
      <c r="K25" s="43"/>
      <c r="L25" s="39" t="s">
        <v>73</v>
      </c>
    </row>
    <row r="26" spans="1:12" s="39" customFormat="1" x14ac:dyDescent="0.2">
      <c r="A26" s="37">
        <v>43998</v>
      </c>
      <c r="B26" s="38"/>
      <c r="C26" s="39" t="s">
        <v>83</v>
      </c>
      <c r="D26" s="39" t="s">
        <v>140</v>
      </c>
      <c r="E26" s="39" t="s">
        <v>91</v>
      </c>
      <c r="F26" s="51" t="str">
        <f>VLOOKUP(E26,'Budget v Actual'!A:B,2,FALSE)</f>
        <v>Printing, Stationery, Postage</v>
      </c>
      <c r="G26" s="41">
        <v>37.65</v>
      </c>
      <c r="H26" s="41"/>
      <c r="I26" s="42">
        <f t="shared" si="1"/>
        <v>37.65</v>
      </c>
      <c r="K26" s="43"/>
      <c r="L26" s="39" t="s">
        <v>73</v>
      </c>
    </row>
    <row r="27" spans="1:12" s="39" customFormat="1" x14ac:dyDescent="0.2">
      <c r="A27" s="37">
        <v>43998</v>
      </c>
      <c r="B27" s="38"/>
      <c r="C27" s="39" t="s">
        <v>72</v>
      </c>
      <c r="D27" s="39" t="s">
        <v>96</v>
      </c>
      <c r="E27" s="39" t="s">
        <v>64</v>
      </c>
      <c r="F27" s="51" t="str">
        <f>VLOOKUP(E27,'Budget v Actual'!A:B,2,FALSE)</f>
        <v>Staff/contractor costs</v>
      </c>
      <c r="G27" s="41">
        <v>161.36000000000001</v>
      </c>
      <c r="H27" s="41"/>
      <c r="I27" s="42">
        <f t="shared" si="1"/>
        <v>161.36000000000001</v>
      </c>
      <c r="K27" s="43"/>
      <c r="L27" s="39" t="s">
        <v>73</v>
      </c>
    </row>
    <row r="28" spans="1:12" s="39" customFormat="1" x14ac:dyDescent="0.2">
      <c r="A28" s="37">
        <v>43998</v>
      </c>
      <c r="B28" s="38"/>
      <c r="C28" s="39" t="s">
        <v>83</v>
      </c>
      <c r="D28" s="39" t="s">
        <v>141</v>
      </c>
      <c r="E28" s="39" t="s">
        <v>64</v>
      </c>
      <c r="F28" s="51" t="str">
        <f>VLOOKUP(E28,'Budget v Actual'!A:B,2,FALSE)</f>
        <v>Staff/contractor costs</v>
      </c>
      <c r="G28" s="41">
        <v>495.56</v>
      </c>
      <c r="H28" s="41"/>
      <c r="I28" s="42">
        <f t="shared" si="1"/>
        <v>495.56</v>
      </c>
      <c r="K28" s="43"/>
      <c r="L28" s="39" t="s">
        <v>73</v>
      </c>
    </row>
    <row r="29" spans="1:12" s="39" customFormat="1" x14ac:dyDescent="0.2">
      <c r="A29" s="37">
        <v>43998</v>
      </c>
      <c r="B29" s="38"/>
      <c r="C29" s="39" t="s">
        <v>83</v>
      </c>
      <c r="D29" s="39" t="s">
        <v>144</v>
      </c>
      <c r="E29" s="39" t="s">
        <v>102</v>
      </c>
      <c r="F29" s="51" t="str">
        <f>VLOOKUP(E29,'Budget v Actual'!A:B,2,FALSE)</f>
        <v>White Lion</v>
      </c>
      <c r="G29" s="41">
        <v>144.74</v>
      </c>
      <c r="H29" s="41"/>
      <c r="I29" s="42">
        <f t="shared" si="1"/>
        <v>144.74</v>
      </c>
      <c r="K29" s="43"/>
      <c r="L29" s="39" t="s">
        <v>73</v>
      </c>
    </row>
    <row r="30" spans="1:12" s="39" customFormat="1" x14ac:dyDescent="0.2">
      <c r="A30" s="37">
        <v>44025</v>
      </c>
      <c r="B30" s="38"/>
      <c r="C30" s="39" t="s">
        <v>145</v>
      </c>
      <c r="D30" s="39" t="s">
        <v>76</v>
      </c>
      <c r="E30" s="39" t="s">
        <v>93</v>
      </c>
      <c r="F30" s="51" t="str">
        <f>VLOOKUP(E30,'Budget v Actual'!A:B,2,FALSE)</f>
        <v>Street Lighting</v>
      </c>
      <c r="G30" s="41">
        <v>245.69</v>
      </c>
      <c r="H30" s="41"/>
      <c r="I30" s="42">
        <f t="shared" si="1"/>
        <v>245.69</v>
      </c>
      <c r="K30" s="43"/>
      <c r="L30" s="39" t="s">
        <v>73</v>
      </c>
    </row>
    <row r="31" spans="1:12" s="39" customFormat="1" x14ac:dyDescent="0.2">
      <c r="A31" s="37">
        <v>44025</v>
      </c>
      <c r="B31" s="38"/>
      <c r="C31" s="39" t="s">
        <v>83</v>
      </c>
      <c r="D31" s="39" t="s">
        <v>147</v>
      </c>
      <c r="E31" s="39" t="s">
        <v>91</v>
      </c>
      <c r="F31" s="51" t="str">
        <f>VLOOKUP(E31,'Budget v Actual'!A:B,2,FALSE)</f>
        <v>Printing, Stationery, Postage</v>
      </c>
      <c r="G31" s="41">
        <v>42.79</v>
      </c>
      <c r="H31" s="41"/>
      <c r="I31" s="42">
        <f t="shared" si="1"/>
        <v>42.79</v>
      </c>
      <c r="K31" s="43"/>
      <c r="L31" s="39" t="s">
        <v>73</v>
      </c>
    </row>
    <row r="32" spans="1:12" s="39" customFormat="1" x14ac:dyDescent="0.2">
      <c r="A32" s="37">
        <v>44025</v>
      </c>
      <c r="B32" s="38"/>
      <c r="C32" s="39" t="s">
        <v>83</v>
      </c>
      <c r="D32" s="39" t="s">
        <v>148</v>
      </c>
      <c r="E32" s="39" t="s">
        <v>64</v>
      </c>
      <c r="F32" s="51" t="str">
        <f>VLOOKUP(E32,'Budget v Actual'!A:B,2,FALSE)</f>
        <v>Staff/contractor costs</v>
      </c>
      <c r="G32" s="41">
        <v>495.56</v>
      </c>
      <c r="H32" s="41"/>
      <c r="I32" s="42">
        <f t="shared" si="1"/>
        <v>495.56</v>
      </c>
      <c r="K32" s="43"/>
      <c r="L32" s="39" t="s">
        <v>73</v>
      </c>
    </row>
    <row r="33" spans="1:12" s="39" customFormat="1" x14ac:dyDescent="0.2">
      <c r="A33" s="37">
        <v>44025</v>
      </c>
      <c r="B33" s="38"/>
      <c r="C33" s="39" t="s">
        <v>83</v>
      </c>
      <c r="D33" s="39" t="s">
        <v>103</v>
      </c>
      <c r="E33" s="39" t="s">
        <v>102</v>
      </c>
      <c r="F33" s="51" t="str">
        <f>VLOOKUP(E33,'Budget v Actual'!A:B,2,FALSE)</f>
        <v>White Lion</v>
      </c>
      <c r="G33" s="41">
        <v>144.74</v>
      </c>
      <c r="H33" s="41"/>
      <c r="I33" s="42">
        <f t="shared" si="1"/>
        <v>144.74</v>
      </c>
      <c r="K33" s="43"/>
      <c r="L33" s="39" t="s">
        <v>73</v>
      </c>
    </row>
    <row r="34" spans="1:12" s="39" customFormat="1" x14ac:dyDescent="0.2">
      <c r="A34" s="37">
        <v>44025</v>
      </c>
      <c r="B34" s="38"/>
      <c r="C34" s="39" t="s">
        <v>72</v>
      </c>
      <c r="D34" s="39" t="s">
        <v>96</v>
      </c>
      <c r="E34" s="39" t="s">
        <v>64</v>
      </c>
      <c r="F34" s="51" t="str">
        <f>VLOOKUP(E34,'Budget v Actual'!A:B,2,FALSE)</f>
        <v>Staff/contractor costs</v>
      </c>
      <c r="G34" s="41">
        <v>161.36000000000001</v>
      </c>
      <c r="H34" s="41"/>
      <c r="I34" s="42">
        <f t="shared" si="1"/>
        <v>161.36000000000001</v>
      </c>
      <c r="K34" s="43"/>
      <c r="L34" s="39" t="s">
        <v>73</v>
      </c>
    </row>
    <row r="35" spans="1:12" s="39" customFormat="1" x14ac:dyDescent="0.2">
      <c r="A35" s="37">
        <v>44025</v>
      </c>
      <c r="B35" s="38"/>
      <c r="C35" s="39" t="s">
        <v>83</v>
      </c>
      <c r="D35" s="39" t="s">
        <v>149</v>
      </c>
      <c r="E35" s="39" t="s">
        <v>91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44027</v>
      </c>
      <c r="B36" s="38"/>
      <c r="C36" s="39" t="s">
        <v>150</v>
      </c>
      <c r="D36" s="39" t="s">
        <v>151</v>
      </c>
      <c r="E36" s="39" t="s">
        <v>152</v>
      </c>
      <c r="F36" s="51" t="str">
        <f>VLOOKUP(E36,'Budget v Actual'!A:B,2,FALSE)</f>
        <v>Subscriptions &amp; Membership</v>
      </c>
      <c r="G36" s="41">
        <v>35</v>
      </c>
      <c r="H36" s="41"/>
      <c r="I36" s="42">
        <f t="shared" si="1"/>
        <v>35</v>
      </c>
      <c r="K36" s="43"/>
      <c r="L36" s="39" t="s">
        <v>73</v>
      </c>
    </row>
    <row r="37" spans="1:12" s="39" customFormat="1" x14ac:dyDescent="0.2">
      <c r="A37" s="37">
        <v>44042</v>
      </c>
      <c r="B37" s="38"/>
      <c r="C37" s="39" t="s">
        <v>154</v>
      </c>
      <c r="D37" s="39" t="s">
        <v>153</v>
      </c>
      <c r="E37" s="39" t="s">
        <v>142</v>
      </c>
      <c r="F37" s="51" t="str">
        <f>VLOOKUP(E37,'Budget v Actual'!A:B,2,FALSE)</f>
        <v>IT (website support)</v>
      </c>
      <c r="G37" s="41">
        <v>89.99</v>
      </c>
      <c r="H37" s="41"/>
      <c r="I37" s="42">
        <f t="shared" si="1"/>
        <v>89.99</v>
      </c>
      <c r="K37" s="43"/>
      <c r="L37" s="39" t="s">
        <v>73</v>
      </c>
    </row>
    <row r="38" spans="1:12" s="39" customFormat="1" x14ac:dyDescent="0.2">
      <c r="A38" s="37">
        <v>44042</v>
      </c>
      <c r="B38" s="38"/>
      <c r="C38" s="39" t="s">
        <v>155</v>
      </c>
      <c r="D38" s="39" t="s">
        <v>156</v>
      </c>
      <c r="E38" s="39" t="s">
        <v>146</v>
      </c>
      <c r="F38" s="51" t="str">
        <f>VLOOKUP(E38,'Budget v Actual'!A:B,2,FALSE)</f>
        <v>Insurance</v>
      </c>
      <c r="G38" s="41">
        <v>909.35</v>
      </c>
      <c r="H38" s="41"/>
      <c r="I38" s="42">
        <f t="shared" si="1"/>
        <v>909.35</v>
      </c>
      <c r="K38" s="43"/>
      <c r="L38" s="39" t="s">
        <v>73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>
        <f t="shared" si="1"/>
        <v>0</v>
      </c>
      <c r="K39" s="43"/>
      <c r="L39" s="39" t="s">
        <v>73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>
        <f t="shared" si="1"/>
        <v>0</v>
      </c>
      <c r="K40" s="43"/>
      <c r="L40" s="39" t="s">
        <v>73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>
        <f t="shared" si="1"/>
        <v>0</v>
      </c>
      <c r="K41" s="43"/>
      <c r="L41" s="39" t="s">
        <v>73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>
        <f t="shared" si="1"/>
        <v>0</v>
      </c>
      <c r="K42" s="43"/>
      <c r="L42" s="39" t="s">
        <v>73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>
        <f t="shared" si="1"/>
        <v>0</v>
      </c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>
        <f t="shared" si="1"/>
        <v>0</v>
      </c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>
        <f t="shared" si="1"/>
        <v>0</v>
      </c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>
        <f t="shared" si="1"/>
        <v>0</v>
      </c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>
        <f t="shared" si="1"/>
        <v>0</v>
      </c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>
        <f t="shared" si="1"/>
        <v>0</v>
      </c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>
        <f t="shared" si="1"/>
        <v>0</v>
      </c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>
        <f t="shared" si="1"/>
        <v>0</v>
      </c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>
        <f t="shared" si="1"/>
        <v>0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/>
      <c r="G67" s="41"/>
      <c r="H67" s="41"/>
      <c r="I67" s="42"/>
      <c r="K67" s="43"/>
    </row>
    <row r="68" spans="1:11" s="39" customFormat="1" x14ac:dyDescent="0.2">
      <c r="A68" s="37"/>
      <c r="B68" s="38"/>
      <c r="F68" s="40"/>
      <c r="G68" s="41"/>
      <c r="H68" s="41"/>
      <c r="I68" s="42"/>
      <c r="K68" s="43"/>
    </row>
    <row r="69" spans="1:11" s="39" customFormat="1" x14ac:dyDescent="0.2">
      <c r="A69" s="37"/>
      <c r="B69" s="38"/>
      <c r="F69" s="40"/>
      <c r="G69" s="41"/>
      <c r="H69" s="41"/>
      <c r="I69" s="42"/>
      <c r="K69" s="43"/>
    </row>
    <row r="70" spans="1:11" s="39" customFormat="1" x14ac:dyDescent="0.2">
      <c r="A70" s="37"/>
      <c r="B70" s="38"/>
      <c r="F70" s="40"/>
      <c r="G70" s="41"/>
      <c r="H70" s="41"/>
      <c r="I70" s="42"/>
      <c r="K70" s="43"/>
    </row>
    <row r="71" spans="1:11" s="39" customFormat="1" x14ac:dyDescent="0.2">
      <c r="A71" s="37"/>
      <c r="B71" s="38"/>
      <c r="F71" s="40"/>
      <c r="G71" s="41"/>
      <c r="H71" s="41"/>
      <c r="I71" s="42"/>
      <c r="K71" s="43"/>
    </row>
    <row r="72" spans="1:11" s="39" customFormat="1" x14ac:dyDescent="0.2">
      <c r="A72" s="37"/>
      <c r="B72" s="38"/>
      <c r="F72" s="40"/>
      <c r="G72" s="41"/>
      <c r="H72" s="41"/>
      <c r="I72" s="42"/>
      <c r="K72" s="43"/>
    </row>
    <row r="73" spans="1:11" s="39" customFormat="1" x14ac:dyDescent="0.2">
      <c r="A73" s="37"/>
      <c r="B73" s="38"/>
      <c r="F73" s="40"/>
      <c r="G73" s="41"/>
      <c r="H73" s="41"/>
      <c r="I73" s="42"/>
      <c r="K73" s="43"/>
    </row>
    <row r="74" spans="1:11" s="39" customFormat="1" x14ac:dyDescent="0.2">
      <c r="A74" s="37"/>
      <c r="B74" s="38"/>
      <c r="F74" s="40"/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/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/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/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/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/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/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/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5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115</v>
      </c>
      <c r="D1" s="68"/>
      <c r="E1" s="69" t="s">
        <v>116</v>
      </c>
      <c r="F1" s="69" t="s">
        <v>117</v>
      </c>
      <c r="G1" s="70" t="s">
        <v>41</v>
      </c>
      <c r="H1" s="70" t="s">
        <v>118</v>
      </c>
      <c r="I1" s="70"/>
      <c r="J1" s="71" t="s">
        <v>119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100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92</v>
      </c>
      <c r="C16" s="73">
        <v>6603</v>
      </c>
      <c r="D16" s="78"/>
      <c r="E16" s="75">
        <f>SUMIF(Payments!E:E,A16,Payments!G:G)</f>
        <v>2627.6800000000003</v>
      </c>
      <c r="F16" s="75"/>
      <c r="G16" s="75">
        <f t="shared" ref="G16:G38" si="1">SUM(E16:F16)</f>
        <v>2627.6800000000003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60</v>
      </c>
      <c r="F17" s="75"/>
      <c r="G17" s="75">
        <f t="shared" si="1"/>
        <v>60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909.35</v>
      </c>
      <c r="F18" s="75"/>
      <c r="G18" s="75">
        <f t="shared" si="1"/>
        <v>909.35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152.74999999999997</v>
      </c>
      <c r="F20" s="75"/>
      <c r="G20" s="75">
        <f t="shared" si="1"/>
        <v>152.74999999999997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660</v>
      </c>
      <c r="F22" s="75"/>
      <c r="G22" s="75">
        <f t="shared" si="1"/>
        <v>660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360</v>
      </c>
      <c r="F23" s="75"/>
      <c r="G23" s="75">
        <f t="shared" si="1"/>
        <v>360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87.3</v>
      </c>
      <c r="F26" s="75"/>
      <c r="G26" s="75">
        <f t="shared" si="1"/>
        <v>87.3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35</v>
      </c>
      <c r="F27" s="75"/>
      <c r="G27" s="75">
        <f t="shared" si="1"/>
        <v>35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520.22</v>
      </c>
      <c r="F28" s="75"/>
      <c r="G28" s="75">
        <f t="shared" si="1"/>
        <v>520.22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491.38</v>
      </c>
      <c r="F34" s="75"/>
      <c r="G34" s="75">
        <f t="shared" si="1"/>
        <v>491.38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100</v>
      </c>
      <c r="C37" s="73">
        <v>0</v>
      </c>
      <c r="D37" s="78"/>
      <c r="E37" s="75">
        <f>SUMIF(Payments!E:E,A37,Payments!G:G)</f>
        <v>19434.740000000002</v>
      </c>
      <c r="F37" s="75"/>
      <c r="G37" s="75">
        <f t="shared" si="1"/>
        <v>19434.740000000002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25628.420000000002</v>
      </c>
      <c r="F39" s="82">
        <f t="shared" si="2"/>
        <v>0</v>
      </c>
      <c r="G39" s="82">
        <f t="shared" si="2"/>
        <v>25628.420000000002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-25628.420000000002</v>
      </c>
      <c r="F43" s="89">
        <f>-SUM(F39)</f>
        <v>0</v>
      </c>
      <c r="G43" s="89">
        <f>SUM(E43:F43)</f>
        <v>-25628.420000000002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-5752.760000000002</v>
      </c>
      <c r="F44" s="89">
        <f t="shared" si="3"/>
        <v>0</v>
      </c>
      <c r="G44" s="89">
        <f t="shared" si="3"/>
        <v>269267.55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269267.55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June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2020-06-09T11:06:52Z</cp:lastPrinted>
  <dcterms:created xsi:type="dcterms:W3CDTF">2000-02-12T16:04:24Z</dcterms:created>
  <dcterms:modified xsi:type="dcterms:W3CDTF">2020-08-17T10:33:36Z</dcterms:modified>
</cp:coreProperties>
</file>