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495FC065-AFD1-4724-9BDD-15AAE17D987C}" xr6:coauthVersionLast="43" xr6:coauthVersionMax="43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39" l="1"/>
  <c r="F78" i="45"/>
  <c r="F77" i="45"/>
  <c r="F76" i="45"/>
  <c r="F75" i="45"/>
  <c r="F74" i="45"/>
  <c r="F73" i="45"/>
  <c r="F72" i="45"/>
  <c r="F71" i="45"/>
  <c r="F70" i="45"/>
  <c r="F69" i="45"/>
  <c r="F68" i="45"/>
  <c r="F67" i="45"/>
  <c r="F66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J37" i="39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33" i="39" l="1"/>
  <c r="J39" i="39"/>
  <c r="J43" i="39" s="1"/>
  <c r="J44" i="39" s="1"/>
  <c r="M46" i="39" s="1"/>
  <c r="G16" i="39"/>
  <c r="E39" i="39"/>
  <c r="E43" i="39" s="1"/>
  <c r="C44" i="39"/>
  <c r="E12" i="39"/>
  <c r="E42" i="39" s="1"/>
  <c r="G4" i="39"/>
  <c r="F12" i="39"/>
  <c r="F42" i="39" s="1"/>
  <c r="F44" i="39" s="1"/>
  <c r="G39" i="39" l="1"/>
  <c r="G12" i="39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<sst xmlns="http://schemas.openxmlformats.org/spreadsheetml/2006/main" count="181" uniqueCount="112">
  <si>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</si>
  <si>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</si>
  <si>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</si>
  <si>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</si>
  <si>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</si>
  <si>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</si>
  <si>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</si>
  <si>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</si>
  <si>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</si>
  <si>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</si>
  <si>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</si>
  <si>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</si>
  <si>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</si>
  <si>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</si>
  <si>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</si>
  <si>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</si>
  <si>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</si>
  <si>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</si>
  <si>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</si>
  <si>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</si>
  <si>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</si>
  <si>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</si>
  <si>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</si>
  <si>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</si>
  <si>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</si>
  <si>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</si>
  <si>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</si>
  <si>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</si>
  <si>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</si>
  <si>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</si>
  <si>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</si>
  <si>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</si>
  <si>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</si>
  <si>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</si>
  <si>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</si>
  <si>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</si>
  <si>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</si>
  <si>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</si>
  <si>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</si>
  <si>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</si>
  <si>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</si>
  <si>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</si>
  <si>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</si>
  <si>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</si>
  <si>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</si>
  <si>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</si>
  <si>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</si>
  <si>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</si>
  <si>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</si>
  <si>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</si>
  <si>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</si>
  <si>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</si>
  <si>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</si>
  <si>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</si>
  <si>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</si>
  <si>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</si>
  <si>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</si>
  <si>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</si>
  <si>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</si>
  <si>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</si>
  <si>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</si>
  <si>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</si>
  <si>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</si>
  <si>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</si>
  <si>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</si>
  <si>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</si>
  <si>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</si>
  <si>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</si>
  <si>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</si>
  <si>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</si>
  <si>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</si>
  <si>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</si>
  <si>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</si>
  <si>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</si>
  <si>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</si>
  <si>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</si>
  <si>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</si>
  <si>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</si>
  <si>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</si>
  <si>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</si>
  <si>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</si>
  <si>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</si>
  <si>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</si>
  <si>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</si>
  <si>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</si>
  <si>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</si>
  <si>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</si>
  <si>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Insurance claim work</t>
  </si>
  <si>
    <t>Round The Revel</t>
  </si>
  <si>
    <t>Defibrillator Grant</t>
  </si>
  <si>
    <t>2018/19
Budget</t>
  </si>
  <si>
    <t>2018/19
Actual
General</t>
  </si>
  <si>
    <t>2018/19
Actual
Allotment</t>
  </si>
  <si>
    <t>2019-2020 Budget</t>
  </si>
  <si>
    <t>2018/19
Parish Plan Account</t>
  </si>
  <si>
    <t>Subscription</t>
  </si>
  <si>
    <t>WALC</t>
  </si>
  <si>
    <t>b5</t>
  </si>
  <si>
    <t>e2</t>
  </si>
  <si>
    <t>eon</t>
  </si>
  <si>
    <t>f4</t>
  </si>
  <si>
    <t>Staff/contractor costs</t>
  </si>
  <si>
    <t>Actifwear</t>
  </si>
  <si>
    <t>p2</t>
  </si>
  <si>
    <t>Jack flyer delivering</t>
  </si>
  <si>
    <t>RBC</t>
  </si>
  <si>
    <t>Clerks Salary April 19</t>
  </si>
  <si>
    <t>Employee tax april 19</t>
  </si>
  <si>
    <t>street lighting</t>
  </si>
  <si>
    <t>Expenses April 19</t>
  </si>
  <si>
    <t>Stationary</t>
  </si>
  <si>
    <t>flyer printing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</si>
</sst>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4" sqref="G4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9.140625" style="20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46</v>
      </c>
      <c r="B1" s="31" t="s">
        <v>45</v>
      </c>
      <c r="C1" s="6" t="s">
        <v>8</v>
      </c>
      <c r="D1" s="6" t="s">
        <v>9</v>
      </c>
      <c r="E1" s="6" t="s">
        <v>39</v>
      </c>
      <c r="F1" s="6" t="s">
        <v>40</v>
      </c>
      <c r="G1" s="21" t="s">
        <v>64</v>
      </c>
      <c r="H1" s="21" t="s">
        <v>51</v>
      </c>
      <c r="I1" s="21" t="s">
        <v>10</v>
      </c>
      <c r="J1" s="7" t="s">
        <v>52</v>
      </c>
      <c r="K1" s="22" t="s">
        <v>6</v>
      </c>
      <c r="M1" s="1" t="s">
        <v>76</v>
      </c>
    </row>
    <row r="2" spans="1:13" s="1" customFormat="1" ht="12" x14ac:dyDescent="0.2">
      <c r="A2" s="32" t="s">
        <v>47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43563</v>
      </c>
      <c r="B3" s="13"/>
      <c r="C3" s="3" t="s">
        <v>105</v>
      </c>
      <c r="D3" s="8" t="s">
        <v>70</v>
      </c>
      <c r="E3" s="8" t="s">
        <v>69</v>
      </c>
      <c r="F3" s="8" t="str">
        <f>VLOOKUP(E3,'Budget v Actual'!A:B,2,FALSE)</f>
        <v>Precept</v>
      </c>
      <c r="G3" s="15">
        <v>7430.5</v>
      </c>
      <c r="H3" s="15"/>
      <c r="I3" s="15">
        <f>SUM(G3:H3)</f>
        <v>7430.5</v>
      </c>
      <c r="J3" s="8"/>
      <c r="K3" s="23"/>
      <c r="M3" s="1" t="s">
        <v>74</v>
      </c>
    </row>
    <row r="4" spans="1:13" s="1" customFormat="1" ht="12" x14ac:dyDescent="0.2">
      <c r="A4" s="2"/>
      <c r="B4" s="13"/>
      <c r="C4" s="3"/>
      <c r="D4" s="8"/>
      <c r="E4" s="8"/>
      <c r="F4" s="8" t="e">
        <f>VLOOKUP(E4,'Budget v Actual'!A:B,2,FALSE)</f>
        <v>#N/A</v>
      </c>
      <c r="G4" s="15"/>
      <c r="H4" s="15"/>
      <c r="I4" s="15">
        <f t="shared" ref="I4:I15" si="0">SUM(G4:H4)</f>
        <v>0</v>
      </c>
      <c r="J4" s="8"/>
      <c r="K4" s="23"/>
      <c r="M4" s="1" t="s">
        <v>74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>
        <f t="shared" si="0"/>
        <v>0</v>
      </c>
      <c r="J5" s="8"/>
      <c r="K5" s="23"/>
      <c r="M5" s="1" t="s">
        <v>74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>
        <f t="shared" si="0"/>
        <v>0</v>
      </c>
      <c r="K6" s="23"/>
      <c r="M6" s="1" t="s">
        <v>74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>
        <f t="shared" si="0"/>
        <v>0</v>
      </c>
      <c r="K7" s="23"/>
      <c r="M7" s="1" t="s">
        <v>74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>
        <f t="shared" si="0"/>
        <v>0</v>
      </c>
      <c r="K8" s="23"/>
      <c r="M8" s="1" t="s">
        <v>74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si="0"/>
        <v>0</v>
      </c>
      <c r="K9" s="23"/>
      <c r="M9" s="1" t="s">
        <v>74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2" activePane="bottomLeft" state="frozen"/>
      <selection activeCell="B1" sqref="B1"/>
      <selection pane="bottomLeft" activeCell="J6" sqref="J6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46</v>
      </c>
      <c r="B1" s="31" t="s">
        <v>45</v>
      </c>
      <c r="C1" s="6" t="s">
        <v>8</v>
      </c>
      <c r="D1" s="6" t="s">
        <v>9</v>
      </c>
      <c r="E1" s="6" t="s">
        <v>39</v>
      </c>
      <c r="F1" s="6" t="s">
        <v>40</v>
      </c>
      <c r="G1" s="21" t="s">
        <v>64</v>
      </c>
      <c r="H1" s="21" t="s">
        <v>51</v>
      </c>
      <c r="I1" s="21" t="s">
        <v>10</v>
      </c>
      <c r="J1" s="7" t="s">
        <v>52</v>
      </c>
      <c r="K1" s="22" t="s">
        <v>6</v>
      </c>
    </row>
    <row r="2" spans="1:12" s="1" customFormat="1" ht="12" x14ac:dyDescent="0.2">
      <c r="A2" s="32" t="s">
        <v>12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43584</v>
      </c>
      <c r="B3" s="38"/>
      <c r="C3" s="39" t="s">
        <v>84</v>
      </c>
      <c r="D3" s="39" t="s">
        <v>106</v>
      </c>
      <c r="E3" s="39" t="s">
        <v>65</v>
      </c>
      <c r="F3" s="51" t="str">
        <f>VLOOKUP(E3,'Budget v Actual'!A:B,2,FALSE)</f>
        <v>Staff/contractor costs</v>
      </c>
      <c r="G3" s="41">
        <v>495.86</v>
      </c>
      <c r="H3" s="41"/>
      <c r="I3" s="42">
        <f>SUM(G3+H3)</f>
        <v>495.86</v>
      </c>
      <c r="K3" s="43"/>
      <c r="L3" s="39" t="s">
        <v>74</v>
      </c>
    </row>
    <row r="4" spans="1:12" s="39" customFormat="1" x14ac:dyDescent="0.2">
      <c r="A4" s="37">
        <v>43584</v>
      </c>
      <c r="B4" s="38"/>
      <c r="C4" s="39" t="s">
        <v>73</v>
      </c>
      <c r="D4" s="39" t="s">
        <v>107</v>
      </c>
      <c r="E4" s="39" t="s">
        <v>65</v>
      </c>
      <c r="F4" s="51" t="str">
        <f>VLOOKUP(E4,'Budget v Actual'!A:B,2,FALSE)</f>
        <v>Staff/contractor costs</v>
      </c>
      <c r="G4" s="41">
        <v>123.8</v>
      </c>
      <c r="H4" s="41"/>
      <c r="I4" s="42">
        <f t="shared" ref="I4:I12" si="0">SUM(G4:H4)</f>
        <v>123.8</v>
      </c>
      <c r="K4" s="43"/>
      <c r="L4" s="39" t="s">
        <v>74</v>
      </c>
    </row>
    <row r="5" spans="1:12" s="39" customFormat="1" x14ac:dyDescent="0.2">
      <c r="A5" s="37">
        <v>43584</v>
      </c>
      <c r="B5" s="38"/>
      <c r="C5" s="39" t="s">
        <v>99</v>
      </c>
      <c r="D5" s="39" t="s">
        <v>108</v>
      </c>
      <c r="E5" s="39" t="s">
        <v>103</v>
      </c>
      <c r="F5" s="51" t="str">
        <f>VLOOKUP(E5,'Budget v Actual'!A:B,2,FALSE)</f>
        <v>Street Lighting</v>
      </c>
      <c r="G5" s="41">
        <v>232.72</v>
      </c>
      <c r="H5" s="41"/>
      <c r="I5" s="42">
        <f t="shared" si="0"/>
        <v>232.72</v>
      </c>
      <c r="K5" s="43"/>
      <c r="L5" s="39" t="s">
        <v>74</v>
      </c>
    </row>
    <row r="6" spans="1:12" s="39" customFormat="1" x14ac:dyDescent="0.2">
      <c r="A6" s="37">
        <v>43584</v>
      </c>
      <c r="B6" s="38"/>
      <c r="C6" s="39" t="s">
        <v>84</v>
      </c>
      <c r="D6" s="39" t="s">
        <v>110</v>
      </c>
      <c r="E6" s="39" t="s">
        <v>97</v>
      </c>
      <c r="F6" s="51" t="str">
        <f>VLOOKUP(E6,'Budget v Actual'!A:B,2,FALSE)</f>
        <v>Printing, Stationery, Postage</v>
      </c>
      <c r="G6" s="41">
        <v>48.3</v>
      </c>
      <c r="H6" s="41"/>
      <c r="I6" s="42">
        <f t="shared" si="0"/>
        <v>48.3</v>
      </c>
      <c r="K6" s="43"/>
      <c r="L6" s="39" t="s">
        <v>74</v>
      </c>
    </row>
    <row r="7" spans="1:12" s="39" customFormat="1" x14ac:dyDescent="0.2">
      <c r="A7" s="37">
        <v>43584</v>
      </c>
      <c r="B7" s="38"/>
      <c r="C7" s="39" t="s">
        <v>96</v>
      </c>
      <c r="D7" s="39" t="s">
        <v>95</v>
      </c>
      <c r="E7" s="39" t="s">
        <v>98</v>
      </c>
      <c r="F7" s="51" t="str">
        <f>VLOOKUP(E7,'Budget v Actual'!A:B,2,FALSE)</f>
        <v>Subscriptions &amp; Membership</v>
      </c>
      <c r="G7" s="41">
        <v>163</v>
      </c>
      <c r="H7" s="41"/>
      <c r="I7" s="42">
        <f t="shared" si="0"/>
        <v>163</v>
      </c>
      <c r="K7" s="43"/>
      <c r="L7" s="39" t="s">
        <v>74</v>
      </c>
    </row>
    <row r="8" spans="1:12" s="39" customFormat="1" x14ac:dyDescent="0.2">
      <c r="A8" s="37">
        <v>43584</v>
      </c>
      <c r="B8" s="38"/>
      <c r="C8" s="39" t="s">
        <v>84</v>
      </c>
      <c r="D8" s="39" t="s">
        <v>109</v>
      </c>
      <c r="E8" s="39" t="s">
        <v>97</v>
      </c>
      <c r="F8" s="51" t="str">
        <f>VLOOKUP(E8,'Budget v Actual'!A:B,2,FALSE)</f>
        <v>Printing, Stationery, Postage</v>
      </c>
      <c r="G8" s="41">
        <v>24.15</v>
      </c>
      <c r="H8" s="41"/>
      <c r="I8" s="42">
        <f t="shared" si="0"/>
        <v>24.15</v>
      </c>
      <c r="K8" s="43"/>
      <c r="L8" s="39" t="s">
        <v>74</v>
      </c>
    </row>
    <row r="9" spans="1:12" s="39" customFormat="1" x14ac:dyDescent="0.2">
      <c r="A9" s="37">
        <v>43565</v>
      </c>
      <c r="B9" s="38"/>
      <c r="C9" s="39" t="s">
        <v>84</v>
      </c>
      <c r="D9" s="39" t="s">
        <v>104</v>
      </c>
      <c r="E9" s="39" t="s">
        <v>100</v>
      </c>
      <c r="F9" s="51" t="str">
        <f>VLOOKUP(E9,'Budget v Actual'!A:B,2,FALSE)</f>
        <v>Sundry Expenditure</v>
      </c>
      <c r="G9" s="41">
        <v>30</v>
      </c>
      <c r="H9" s="41"/>
      <c r="I9" s="42">
        <f t="shared" si="0"/>
        <v>30</v>
      </c>
      <c r="K9" s="43"/>
      <c r="L9" s="39" t="s">
        <v>74</v>
      </c>
    </row>
    <row r="10" spans="1:12" s="39" customFormat="1" x14ac:dyDescent="0.2">
      <c r="A10" s="37">
        <v>43565</v>
      </c>
      <c r="B10" s="38"/>
      <c r="C10" s="39" t="s">
        <v>102</v>
      </c>
      <c r="D10" s="39" t="s">
        <v>111</v>
      </c>
      <c r="E10" s="39" t="s">
        <v>100</v>
      </c>
      <c r="F10" s="51" t="str">
        <f>VLOOKUP(E10,'Budget v Actual'!A:B,2,FALSE)</f>
        <v>Sundry Expenditure</v>
      </c>
      <c r="G10" s="41">
        <v>36</v>
      </c>
      <c r="H10" s="41"/>
      <c r="I10" s="42">
        <f t="shared" si="0"/>
        <v>36</v>
      </c>
      <c r="K10" s="43"/>
      <c r="L10" s="39" t="s">
        <v>74</v>
      </c>
    </row>
    <row r="11" spans="1:12" s="39" customFormat="1" x14ac:dyDescent="0.2">
      <c r="A11" s="37"/>
      <c r="B11" s="38"/>
      <c r="F11" s="51" t="e">
        <f>VLOOKUP(E11,'Budget v Actual'!A:B,2,FALSE)</f>
        <v>#N/A</v>
      </c>
      <c r="G11" s="41"/>
      <c r="H11" s="41"/>
      <c r="I11" s="42">
        <f t="shared" si="0"/>
        <v>0</v>
      </c>
      <c r="K11" s="43"/>
      <c r="L11" s="39" t="s">
        <v>74</v>
      </c>
    </row>
    <row r="12" spans="1:12" s="39" customFormat="1" x14ac:dyDescent="0.2">
      <c r="A12" s="37"/>
      <c r="B12" s="38"/>
      <c r="F12" s="51" t="e">
        <f>VLOOKUP(E12,'Budget v Actual'!A:B,2,FALSE)</f>
        <v>#N/A</v>
      </c>
      <c r="G12" s="41"/>
      <c r="H12" s="41"/>
      <c r="I12" s="42">
        <f t="shared" si="0"/>
        <v>0</v>
      </c>
      <c r="K12" s="43"/>
      <c r="L12" s="39" t="s">
        <v>74</v>
      </c>
    </row>
    <row r="13" spans="1:12" s="39" customFormat="1" hidden="1" x14ac:dyDescent="0.2">
      <c r="A13" s="37"/>
      <c r="B13" s="38"/>
      <c r="F13" s="51" t="e">
        <f>VLOOKUP(E13,'Budget v Actual'!A:B,2,FALSE)</f>
        <v>#N/A</v>
      </c>
      <c r="G13" s="41"/>
      <c r="H13" s="41"/>
      <c r="I13" s="42"/>
      <c r="K13" s="43"/>
      <c r="L13" s="39" t="s">
        <v>74</v>
      </c>
    </row>
    <row r="14" spans="1:12" s="39" customFormat="1" x14ac:dyDescent="0.2">
      <c r="A14" s="37"/>
      <c r="B14" s="38"/>
      <c r="F14" s="51" t="e">
        <f>VLOOKUP(E14,'Budget v Actual'!A:B,2,FALSE)</f>
        <v>#N/A</v>
      </c>
      <c r="G14" s="41"/>
      <c r="H14" s="41"/>
      <c r="I14" s="42"/>
      <c r="K14" s="43"/>
      <c r="L14" s="39" t="s">
        <v>74</v>
      </c>
    </row>
    <row r="15" spans="1:12" s="39" customFormat="1" x14ac:dyDescent="0.2">
      <c r="A15" s="37"/>
      <c r="B15" s="38"/>
      <c r="F15" s="51" t="e">
        <f>VLOOKUP(E15,'Budget v Actual'!A:B,2,FALSE)</f>
        <v>#N/A</v>
      </c>
      <c r="G15" s="41"/>
      <c r="H15" s="41"/>
      <c r="I15" s="42"/>
      <c r="K15" s="43"/>
      <c r="L15" s="39" t="s">
        <v>74</v>
      </c>
    </row>
    <row r="16" spans="1:12" s="39" customFormat="1" x14ac:dyDescent="0.2">
      <c r="A16" s="37"/>
      <c r="B16" s="38"/>
      <c r="F16" s="51" t="e">
        <f>VLOOKUP(E16,'Budget v Actual'!A:B,2,FALSE)</f>
        <v>#N/A</v>
      </c>
      <c r="G16" s="41"/>
      <c r="H16" s="41"/>
      <c r="I16" s="42"/>
      <c r="K16" s="43"/>
      <c r="L16" s="39" t="s">
        <v>74</v>
      </c>
    </row>
    <row r="17" spans="1:12" s="39" customFormat="1" x14ac:dyDescent="0.2">
      <c r="A17" s="37"/>
      <c r="B17" s="38"/>
      <c r="F17" s="51" t="e">
        <f>VLOOKUP(E17,'Budget v Actual'!A:B,2,FALSE)</f>
        <v>#N/A</v>
      </c>
      <c r="G17" s="41"/>
      <c r="H17" s="41"/>
      <c r="I17" s="42"/>
      <c r="K17" s="43"/>
      <c r="L17" s="39" t="s">
        <v>74</v>
      </c>
    </row>
    <row r="18" spans="1:12" s="39" customFormat="1" x14ac:dyDescent="0.2">
      <c r="A18" s="37"/>
      <c r="B18" s="38"/>
      <c r="F18" s="51" t="e">
        <f>VLOOKUP(E18,'Budget v Actual'!A:B,2,FALSE)</f>
        <v>#N/A</v>
      </c>
      <c r="G18" s="41"/>
      <c r="H18" s="41"/>
      <c r="I18" s="42"/>
      <c r="K18" s="43"/>
      <c r="L18" s="39" t="s">
        <v>74</v>
      </c>
    </row>
    <row r="19" spans="1:12" s="39" customFormat="1" x14ac:dyDescent="0.2">
      <c r="A19" s="37"/>
      <c r="B19" s="38"/>
      <c r="F19" s="51" t="e">
        <f>VLOOKUP(E19,'Budget v Actual'!A:B,2,FALSE)</f>
        <v>#N/A</v>
      </c>
      <c r="G19" s="41"/>
      <c r="H19" s="41"/>
      <c r="I19" s="42"/>
      <c r="K19" s="43"/>
      <c r="L19" s="39" t="s">
        <v>74</v>
      </c>
    </row>
    <row r="20" spans="1:12" s="39" customFormat="1" hidden="1" x14ac:dyDescent="0.2">
      <c r="A20" s="37"/>
      <c r="B20" s="38"/>
      <c r="F20" s="51"/>
      <c r="G20" s="41"/>
      <c r="H20" s="41"/>
      <c r="I20" s="42"/>
      <c r="K20" s="43"/>
      <c r="L20" s="39" t="s">
        <v>74</v>
      </c>
    </row>
    <row r="21" spans="1:12" s="39" customFormat="1" x14ac:dyDescent="0.2">
      <c r="A21" s="37"/>
      <c r="B21" s="38"/>
      <c r="D21" s="52"/>
      <c r="F21" s="51" t="e">
        <f>VLOOKUP(E21,'Budget v Actual'!A:B,2,FALSE)</f>
        <v>#N/A</v>
      </c>
      <c r="G21" s="41"/>
      <c r="H21" s="41"/>
      <c r="I21" s="42"/>
      <c r="K21" s="43"/>
      <c r="L21" s="39" t="s">
        <v>74</v>
      </c>
    </row>
    <row r="22" spans="1:12" s="39" customFormat="1" x14ac:dyDescent="0.2">
      <c r="A22" s="37"/>
      <c r="B22" s="38"/>
      <c r="D22" s="52"/>
      <c r="F22" s="51" t="e">
        <f>VLOOKUP(E22,'Budget v Actual'!A:B,2,FALSE)</f>
        <v>#N/A</v>
      </c>
      <c r="G22" s="41"/>
      <c r="H22" s="41"/>
      <c r="I22" s="42"/>
      <c r="K22" s="43"/>
      <c r="L22" s="39" t="s">
        <v>74</v>
      </c>
    </row>
    <row r="23" spans="1:12" s="39" customFormat="1" x14ac:dyDescent="0.2">
      <c r="A23" s="37"/>
      <c r="B23" s="38"/>
      <c r="D23" s="52"/>
      <c r="F23" s="51" t="e">
        <f>VLOOKUP(E23,'Budget v Actual'!A:B,2,FALSE)</f>
        <v>#N/A</v>
      </c>
      <c r="G23" s="41"/>
      <c r="H23" s="41"/>
      <c r="I23" s="42"/>
      <c r="K23" s="43"/>
      <c r="L23" s="39" t="s">
        <v>74</v>
      </c>
    </row>
    <row r="24" spans="1:12" s="39" customFormat="1" x14ac:dyDescent="0.2">
      <c r="A24" s="37"/>
      <c r="B24" s="38"/>
      <c r="D24" s="52"/>
      <c r="F24" s="51" t="e">
        <f>VLOOKUP(E24,'Budget v Actual'!A:B,2,FALSE)</f>
        <v>#N/A</v>
      </c>
      <c r="G24" s="41"/>
      <c r="H24" s="41"/>
      <c r="I24" s="42"/>
      <c r="K24" s="43"/>
      <c r="L24" s="39" t="s">
        <v>74</v>
      </c>
    </row>
    <row r="25" spans="1:12" s="39" customFormat="1" x14ac:dyDescent="0.2">
      <c r="A25" s="37"/>
      <c r="B25" s="38"/>
      <c r="D25" s="52"/>
      <c r="F25" s="51" t="e">
        <f>VLOOKUP(E25,'Budget v Actual'!A:B,2,FALSE)</f>
        <v>#N/A</v>
      </c>
      <c r="G25" s="41"/>
      <c r="H25" s="41"/>
      <c r="I25" s="42"/>
      <c r="K25" s="43"/>
      <c r="L25" s="39" t="s">
        <v>74</v>
      </c>
    </row>
    <row r="26" spans="1:12" s="39" customFormat="1" x14ac:dyDescent="0.2">
      <c r="A26" s="37"/>
      <c r="B26" s="38"/>
      <c r="F26" s="51" t="e">
        <f>VLOOKUP(E26,'Budget v Actual'!A:B,2,FALSE)</f>
        <v>#N/A</v>
      </c>
      <c r="G26" s="41"/>
      <c r="H26" s="41"/>
      <c r="I26" s="42"/>
      <c r="K26" s="43"/>
      <c r="L26" s="39" t="s">
        <v>74</v>
      </c>
    </row>
    <row r="27" spans="1:12" s="39" customFormat="1" x14ac:dyDescent="0.2">
      <c r="A27" s="37"/>
      <c r="B27" s="38"/>
      <c r="F27" s="51" t="e">
        <f>VLOOKUP(E27,'Budget v Actual'!A:B,2,FALSE)</f>
        <v>#N/A</v>
      </c>
      <c r="G27" s="41"/>
      <c r="H27" s="41"/>
      <c r="I27" s="42"/>
      <c r="K27" s="43"/>
      <c r="L27" s="39" t="s">
        <v>74</v>
      </c>
    </row>
    <row r="28" spans="1:12" s="39" customFormat="1" x14ac:dyDescent="0.2">
      <c r="A28" s="37"/>
      <c r="B28" s="38"/>
      <c r="F28" s="51" t="e">
        <f>VLOOKUP(E28,'Budget v Actual'!A:B,2,FALSE)</f>
        <v>#N/A</v>
      </c>
      <c r="G28" s="41"/>
      <c r="H28" s="41"/>
      <c r="I28" s="42"/>
      <c r="K28" s="43"/>
      <c r="L28" s="39" t="s">
        <v>74</v>
      </c>
    </row>
    <row r="29" spans="1:12" s="39" customFormat="1" x14ac:dyDescent="0.2">
      <c r="A29" s="37"/>
      <c r="B29" s="38"/>
      <c r="F29" s="51" t="e">
        <f>VLOOKUP(E29,'Budget v Actual'!A:B,2,FALSE)</f>
        <v>#N/A</v>
      </c>
      <c r="G29" s="41"/>
      <c r="H29" s="41"/>
      <c r="I29" s="42"/>
      <c r="K29" s="43"/>
      <c r="L29" s="39" t="s">
        <v>74</v>
      </c>
    </row>
    <row r="30" spans="1:12" s="39" customFormat="1" x14ac:dyDescent="0.2">
      <c r="A30" s="37"/>
      <c r="B30" s="38"/>
      <c r="F30" s="51" t="e">
        <f>VLOOKUP(E30,'Budget v Actual'!A:B,2,FALSE)</f>
        <v>#N/A</v>
      </c>
      <c r="G30" s="41"/>
      <c r="H30" s="41"/>
      <c r="I30" s="42"/>
      <c r="K30" s="43"/>
      <c r="L30" s="39" t="s">
        <v>74</v>
      </c>
    </row>
    <row r="31" spans="1:12" s="39" customFormat="1" x14ac:dyDescent="0.2">
      <c r="A31" s="37"/>
      <c r="B31" s="38"/>
      <c r="F31" s="51" t="e">
        <f>VLOOKUP(E31,'Budget v Actual'!A:B,2,FALSE)</f>
        <v>#N/A</v>
      </c>
      <c r="G31" s="41"/>
      <c r="H31" s="41"/>
      <c r="I31" s="42"/>
      <c r="K31" s="43"/>
      <c r="L31" s="39" t="s">
        <v>74</v>
      </c>
    </row>
    <row r="32" spans="1:12" s="39" customFormat="1" x14ac:dyDescent="0.2">
      <c r="A32" s="37"/>
      <c r="B32" s="38"/>
      <c r="F32" s="51" t="e">
        <f>VLOOKUP(E32,'Budget v Actual'!A:B,2,FALSE)</f>
        <v>#N/A</v>
      </c>
      <c r="G32" s="41"/>
      <c r="H32" s="41"/>
      <c r="I32" s="42"/>
      <c r="K32" s="43"/>
      <c r="L32" s="39" t="s">
        <v>74</v>
      </c>
    </row>
    <row r="33" spans="1:12" s="39" customFormat="1" x14ac:dyDescent="0.2">
      <c r="A33" s="37"/>
      <c r="B33" s="38"/>
      <c r="F33" s="51" t="e">
        <f>VLOOKUP(E33,'Budget v Actual'!A:B,2,FALSE)</f>
        <v>#N/A</v>
      </c>
      <c r="G33" s="41"/>
      <c r="H33" s="41"/>
      <c r="I33" s="42"/>
      <c r="K33" s="43"/>
      <c r="L33" s="39" t="s">
        <v>74</v>
      </c>
    </row>
    <row r="34" spans="1:12" s="39" customFormat="1" x14ac:dyDescent="0.2">
      <c r="A34" s="37"/>
      <c r="B34" s="38"/>
      <c r="F34" s="51" t="e">
        <f>VLOOKUP(E34,'Budget v Actual'!A:B,2,FALSE)</f>
        <v>#N/A</v>
      </c>
      <c r="G34" s="41"/>
      <c r="H34" s="41"/>
      <c r="I34" s="42"/>
      <c r="K34" s="43"/>
      <c r="L34" s="39" t="s">
        <v>74</v>
      </c>
    </row>
    <row r="35" spans="1:12" s="39" customFormat="1" x14ac:dyDescent="0.2">
      <c r="A35" s="37"/>
      <c r="B35" s="38"/>
      <c r="F35" s="51" t="e">
        <f>VLOOKUP(E35,'Budget v Actual'!A:B,2,FALSE)</f>
        <v>#N/A</v>
      </c>
      <c r="G35" s="41"/>
      <c r="H35" s="41"/>
      <c r="I35" s="42"/>
      <c r="K35" s="43"/>
    </row>
    <row r="36" spans="1:12" s="39" customFormat="1" x14ac:dyDescent="0.2">
      <c r="A36" s="37"/>
      <c r="B36" s="38"/>
      <c r="F36" s="51" t="e">
        <f>VLOOKUP(E36,'Budget v Actual'!A:B,2,FALSE)</f>
        <v>#N/A</v>
      </c>
      <c r="G36" s="41"/>
      <c r="H36" s="41"/>
      <c r="I36" s="42"/>
      <c r="K36" s="43"/>
      <c r="L36" s="39" t="s">
        <v>74</v>
      </c>
    </row>
    <row r="37" spans="1:12" s="39" customFormat="1" x14ac:dyDescent="0.2">
      <c r="A37" s="37"/>
      <c r="B37" s="38"/>
      <c r="F37" s="51" t="e">
        <f>VLOOKUP(E37,'Budget v Actual'!A:B,2,FALSE)</f>
        <v>#N/A</v>
      </c>
      <c r="G37" s="41"/>
      <c r="H37" s="41"/>
      <c r="I37" s="42"/>
      <c r="K37" s="43"/>
      <c r="L37" s="39" t="s">
        <v>74</v>
      </c>
    </row>
    <row r="38" spans="1:12" s="39" customFormat="1" x14ac:dyDescent="0.2">
      <c r="A38" s="37"/>
      <c r="B38" s="38"/>
      <c r="F38" s="51" t="e">
        <f>VLOOKUP(E38,'Budget v Actual'!A:B,2,FALSE)</f>
        <v>#N/A</v>
      </c>
      <c r="G38" s="41"/>
      <c r="H38" s="41"/>
      <c r="I38" s="42"/>
      <c r="K38" s="43"/>
      <c r="L38" s="39" t="s">
        <v>74</v>
      </c>
    </row>
    <row r="39" spans="1:12" s="39" customFormat="1" x14ac:dyDescent="0.2">
      <c r="A39" s="37"/>
      <c r="B39" s="38"/>
      <c r="F39" s="51" t="e">
        <f>VLOOKUP(E39,'Budget v Actual'!A:B,2,FALSE)</f>
        <v>#N/A</v>
      </c>
      <c r="G39" s="41"/>
      <c r="H39" s="41"/>
      <c r="I39" s="42"/>
      <c r="K39" s="43"/>
      <c r="L39" s="39" t="s">
        <v>74</v>
      </c>
    </row>
    <row r="40" spans="1:12" s="39" customFormat="1" x14ac:dyDescent="0.2">
      <c r="A40" s="37"/>
      <c r="B40" s="38"/>
      <c r="F40" s="51" t="e">
        <f>VLOOKUP(E40,'Budget v Actual'!A:B,2,FALSE)</f>
        <v>#N/A</v>
      </c>
      <c r="G40" s="41"/>
      <c r="H40" s="41"/>
      <c r="I40" s="42"/>
      <c r="K40" s="43"/>
      <c r="L40" s="39" t="s">
        <v>74</v>
      </c>
    </row>
    <row r="41" spans="1:12" s="39" customFormat="1" x14ac:dyDescent="0.2">
      <c r="A41" s="37"/>
      <c r="B41" s="38"/>
      <c r="F41" s="51" t="e">
        <f>VLOOKUP(E41,'Budget v Actual'!A:B,2,FALSE)</f>
        <v>#N/A</v>
      </c>
      <c r="G41" s="41"/>
      <c r="H41" s="41"/>
      <c r="I41" s="42"/>
      <c r="K41" s="43"/>
      <c r="L41" s="39" t="s">
        <v>74</v>
      </c>
    </row>
    <row r="42" spans="1:12" s="39" customFormat="1" x14ac:dyDescent="0.2">
      <c r="A42" s="37"/>
      <c r="B42" s="38"/>
      <c r="F42" s="51" t="e">
        <f>VLOOKUP(E42,'Budget v Actual'!A:B,2,FALSE)</f>
        <v>#N/A</v>
      </c>
      <c r="G42" s="41"/>
      <c r="H42" s="41"/>
      <c r="I42" s="42"/>
      <c r="K42" s="43"/>
      <c r="L42" s="39" t="s">
        <v>74</v>
      </c>
    </row>
    <row r="43" spans="1:12" s="39" customFormat="1" x14ac:dyDescent="0.2">
      <c r="A43" s="37"/>
      <c r="B43" s="38"/>
      <c r="F43" s="51" t="e">
        <f>VLOOKUP(E43,'Budget v Actual'!A:B,2,FALSE)</f>
        <v>#N/A</v>
      </c>
      <c r="G43" s="41"/>
      <c r="H43" s="41"/>
      <c r="I43" s="42"/>
      <c r="K43" s="43"/>
      <c r="L43" s="39" t="s">
        <v>74</v>
      </c>
    </row>
    <row r="44" spans="1:12" s="39" customFormat="1" x14ac:dyDescent="0.2">
      <c r="A44" s="37"/>
      <c r="B44" s="38"/>
      <c r="F44" s="51" t="e">
        <f>VLOOKUP(E44,'Budget v Actual'!A:B,2,FALSE)</f>
        <v>#N/A</v>
      </c>
      <c r="G44" s="41"/>
      <c r="H44" s="41"/>
      <c r="I44" s="42"/>
      <c r="K44" s="43"/>
      <c r="L44" s="39" t="s">
        <v>74</v>
      </c>
    </row>
    <row r="45" spans="1:12" s="39" customFormat="1" x14ac:dyDescent="0.2">
      <c r="A45" s="37"/>
      <c r="B45" s="38"/>
      <c r="F45" s="51" t="e">
        <f>VLOOKUP(E45,'Budget v Actual'!A:B,2,FALSE)</f>
        <v>#N/A</v>
      </c>
      <c r="G45" s="41"/>
      <c r="H45" s="41"/>
      <c r="I45" s="42"/>
      <c r="K45" s="43"/>
    </row>
    <row r="46" spans="1:12" s="39" customFormat="1" x14ac:dyDescent="0.2">
      <c r="A46" s="37"/>
      <c r="B46" s="38"/>
      <c r="F46" s="51" t="e">
        <f>VLOOKUP(E46,'Budget v Actual'!A:B,2,FALSE)</f>
        <v>#N/A</v>
      </c>
      <c r="G46" s="41"/>
      <c r="H46" s="41"/>
      <c r="I46" s="42"/>
      <c r="K46" s="43"/>
      <c r="L46" s="39" t="s">
        <v>74</v>
      </c>
    </row>
    <row r="47" spans="1:12" s="39" customFormat="1" x14ac:dyDescent="0.2">
      <c r="A47" s="37"/>
      <c r="B47" s="38"/>
      <c r="F47" s="51" t="e">
        <f>VLOOKUP(E47,'Budget v Actual'!A:B,2,FALSE)</f>
        <v>#N/A</v>
      </c>
      <c r="G47" s="41"/>
      <c r="H47" s="41"/>
      <c r="I47" s="42"/>
      <c r="K47" s="43"/>
    </row>
    <row r="48" spans="1:12" s="39" customFormat="1" x14ac:dyDescent="0.2">
      <c r="A48" s="37"/>
      <c r="B48" s="38"/>
      <c r="F48" s="51" t="e">
        <f>VLOOKUP(E48,'Budget v Actual'!A:B,2,FALSE)</f>
        <v>#N/A</v>
      </c>
      <c r="G48" s="41"/>
      <c r="H48" s="41"/>
      <c r="I48" s="42"/>
      <c r="K48" s="43"/>
    </row>
    <row r="49" spans="1:11" s="39" customFormat="1" x14ac:dyDescent="0.2">
      <c r="A49" s="37"/>
      <c r="B49" s="38"/>
      <c r="F49" s="51" t="e">
        <f>VLOOKUP(E49,'Budget v Actual'!A:B,2,FALSE)</f>
        <v>#N/A</v>
      </c>
      <c r="G49" s="41"/>
      <c r="H49" s="41"/>
      <c r="I49" s="42"/>
      <c r="K49" s="43"/>
    </row>
    <row r="50" spans="1:11" s="39" customFormat="1" x14ac:dyDescent="0.2">
      <c r="A50" s="37"/>
      <c r="B50" s="38"/>
      <c r="F50" s="51" t="e">
        <f>VLOOKUP(E50,'Budget v Actual'!A:B,2,FALSE)</f>
        <v>#N/A</v>
      </c>
      <c r="G50" s="41"/>
      <c r="H50" s="41"/>
      <c r="I50" s="42"/>
      <c r="K50" s="43"/>
    </row>
    <row r="51" spans="1:11" s="39" customFormat="1" x14ac:dyDescent="0.2">
      <c r="A51" s="37"/>
      <c r="B51" s="38"/>
      <c r="F51" s="51" t="e">
        <f>VLOOKUP(E51,'Budget v Actual'!A:B,2,FALSE)</f>
        <v>#N/A</v>
      </c>
      <c r="G51" s="41"/>
      <c r="H51" s="41"/>
      <c r="I51" s="42"/>
      <c r="K51" s="43"/>
    </row>
    <row r="52" spans="1:11" s="39" customFormat="1" x14ac:dyDescent="0.2">
      <c r="A52" s="37"/>
      <c r="B52" s="38"/>
      <c r="F52" s="51" t="e">
        <f>VLOOKUP(E52,'Budget v Actual'!A:B,2,FALSE)</f>
        <v>#N/A</v>
      </c>
      <c r="G52" s="41"/>
      <c r="H52" s="41"/>
      <c r="I52" s="42"/>
      <c r="K52" s="43"/>
    </row>
    <row r="53" spans="1:11" s="39" customFormat="1" x14ac:dyDescent="0.2">
      <c r="A53" s="37"/>
      <c r="B53" s="38"/>
      <c r="F53" s="51" t="e">
        <f>VLOOKUP(E53,'Budget v Actual'!A:B,2,FALSE)</f>
        <v>#N/A</v>
      </c>
      <c r="G53" s="41"/>
      <c r="H53" s="41"/>
      <c r="I53" s="42"/>
      <c r="K53" s="43"/>
    </row>
    <row r="54" spans="1:11" s="39" customFormat="1" x14ac:dyDescent="0.2">
      <c r="A54" s="37"/>
      <c r="B54" s="38"/>
      <c r="F54" s="51" t="e">
        <f>VLOOKUP(E54,'Budget v Actual'!A:B,2,FALSE)</f>
        <v>#N/A</v>
      </c>
      <c r="G54" s="41"/>
      <c r="H54" s="41"/>
      <c r="I54" s="42"/>
      <c r="K54" s="43"/>
    </row>
    <row r="55" spans="1:11" s="39" customFormat="1" x14ac:dyDescent="0.2">
      <c r="A55" s="37"/>
      <c r="B55" s="38"/>
      <c r="F55" s="51" t="e">
        <f>VLOOKUP(E55,'Budget v Actual'!A:B,2,FALSE)</f>
        <v>#N/A</v>
      </c>
      <c r="G55" s="41"/>
      <c r="H55" s="41"/>
      <c r="I55" s="42"/>
      <c r="K55" s="43"/>
    </row>
    <row r="56" spans="1:11" s="39" customFormat="1" x14ac:dyDescent="0.2">
      <c r="A56" s="37"/>
      <c r="B56" s="38"/>
      <c r="F56" s="51" t="e">
        <f>VLOOKUP(E56,'Budget v Actual'!A:B,2,FALSE)</f>
        <v>#N/A</v>
      </c>
      <c r="G56" s="41"/>
      <c r="H56" s="41"/>
      <c r="I56" s="42"/>
      <c r="K56" s="43"/>
    </row>
    <row r="57" spans="1:11" s="39" customFormat="1" x14ac:dyDescent="0.2">
      <c r="A57" s="37"/>
      <c r="B57" s="38"/>
      <c r="F57" s="51" t="e">
        <f>VLOOKUP(E57,'Budget v Actual'!A:B,2,FALSE)</f>
        <v>#N/A</v>
      </c>
      <c r="G57" s="41"/>
      <c r="H57" s="41"/>
      <c r="I57" s="42"/>
      <c r="K57" s="43"/>
    </row>
    <row r="58" spans="1:11" s="39" customFormat="1" x14ac:dyDescent="0.2">
      <c r="A58" s="37"/>
      <c r="B58" s="38"/>
      <c r="F58" s="51" t="e">
        <f>VLOOKUP(E58,'Budget v Actual'!A:B,2,FALSE)</f>
        <v>#N/A</v>
      </c>
      <c r="G58" s="41"/>
      <c r="H58" s="41"/>
      <c r="I58" s="42"/>
      <c r="K58" s="43"/>
    </row>
    <row r="59" spans="1:11" s="39" customFormat="1" x14ac:dyDescent="0.2">
      <c r="A59" s="37"/>
      <c r="B59" s="38"/>
      <c r="F59" s="51" t="e">
        <f>VLOOKUP(E59,'Budget v Actual'!A:B,2,FALSE)</f>
        <v>#N/A</v>
      </c>
      <c r="G59" s="41"/>
      <c r="H59" s="41"/>
      <c r="I59" s="42"/>
      <c r="K59" s="43"/>
    </row>
    <row r="60" spans="1:11" s="39" customFormat="1" x14ac:dyDescent="0.2">
      <c r="A60" s="37"/>
      <c r="B60" s="38"/>
      <c r="F60" s="51" t="e">
        <f>VLOOKUP(E60,'Budget v Actual'!A:B,2,FALSE)</f>
        <v>#N/A</v>
      </c>
      <c r="G60" s="41"/>
      <c r="H60" s="41"/>
      <c r="I60" s="42"/>
      <c r="K60" s="43"/>
    </row>
    <row r="61" spans="1:11" s="39" customFormat="1" x14ac:dyDescent="0.2">
      <c r="A61" s="37"/>
      <c r="B61" s="38"/>
      <c r="F61" s="40" t="e">
        <f>VLOOKUP(E61,'Budget v Actual'!A:B,2,FALSE)</f>
        <v>#N/A</v>
      </c>
      <c r="G61" s="41"/>
      <c r="H61" s="41"/>
      <c r="I61" s="42"/>
      <c r="K61" s="43"/>
    </row>
    <row r="62" spans="1:11" s="39" customFormat="1" x14ac:dyDescent="0.2">
      <c r="A62" s="37"/>
      <c r="B62" s="38"/>
      <c r="F62" s="40" t="e">
        <f>VLOOKUP(E62,'Budget v Actual'!A:B,2,FALSE)</f>
        <v>#N/A</v>
      </c>
      <c r="G62" s="41"/>
      <c r="H62" s="41"/>
      <c r="I62" s="42"/>
      <c r="K62" s="43"/>
    </row>
    <row r="63" spans="1:11" s="39" customFormat="1" x14ac:dyDescent="0.2">
      <c r="A63" s="37"/>
      <c r="B63" s="38"/>
      <c r="F63" s="40" t="e">
        <f>VLOOKUP(E63,'Budget v Actual'!A:B,2,FALSE)</f>
        <v>#N/A</v>
      </c>
      <c r="G63" s="41"/>
      <c r="H63" s="41"/>
      <c r="I63" s="42"/>
      <c r="K63" s="43"/>
    </row>
    <row r="64" spans="1:11" s="39" customFormat="1" x14ac:dyDescent="0.2">
      <c r="A64" s="37"/>
      <c r="B64" s="38"/>
      <c r="F64" s="40" t="e">
        <f>VLOOKUP(E64,'Budget v Actual'!A:B,2,FALSE)</f>
        <v>#N/A</v>
      </c>
      <c r="G64" s="41"/>
      <c r="H64" s="41"/>
      <c r="I64" s="42"/>
      <c r="K64" s="43"/>
    </row>
    <row r="65" spans="1:11" s="39" customFormat="1" x14ac:dyDescent="0.2">
      <c r="A65" s="37"/>
      <c r="B65" s="38"/>
      <c r="F65" s="40" t="e">
        <f>VLOOKUP(E65,'Budget v Actual'!A:B,2,FALSE)</f>
        <v>#N/A</v>
      </c>
      <c r="G65" s="41"/>
      <c r="H65" s="41"/>
      <c r="I65" s="42"/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/>
      <c r="K66" s="43"/>
    </row>
    <row r="67" spans="1:11" s="39" customFormat="1" x14ac:dyDescent="0.2">
      <c r="A67" s="37"/>
      <c r="B67" s="38"/>
      <c r="F67" s="40" t="e">
        <f>VLOOKUP(E67,'Budget v Actual'!A:B,2,FALSE)</f>
        <v>#N/A</v>
      </c>
      <c r="G67" s="41"/>
      <c r="H67" s="41"/>
      <c r="I67" s="42"/>
      <c r="K67" s="43"/>
    </row>
    <row r="68" spans="1:11" s="39" customFormat="1" x14ac:dyDescent="0.2">
      <c r="A68" s="37"/>
      <c r="B68" s="38"/>
      <c r="F68" s="40" t="e">
        <f>VLOOKUP(E68,'Budget v Actual'!A:B,2,FALSE)</f>
        <v>#N/A</v>
      </c>
      <c r="G68" s="41"/>
      <c r="H68" s="41"/>
      <c r="I68" s="42"/>
      <c r="K68" s="43"/>
    </row>
    <row r="69" spans="1:11" s="39" customFormat="1" x14ac:dyDescent="0.2">
      <c r="A69" s="37"/>
      <c r="B69" s="38"/>
      <c r="F69" s="40" t="e">
        <f>VLOOKUP(E69,'Budget v Actual'!A:B,2,FALSE)</f>
        <v>#N/A</v>
      </c>
      <c r="G69" s="41"/>
      <c r="H69" s="41"/>
      <c r="I69" s="42"/>
      <c r="K69" s="43"/>
    </row>
    <row r="70" spans="1:11" s="39" customFormat="1" x14ac:dyDescent="0.2">
      <c r="A70" s="37"/>
      <c r="B70" s="38"/>
      <c r="F70" s="40" t="e">
        <f>VLOOKUP(E70,'Budget v Actual'!A:B,2,FALSE)</f>
        <v>#N/A</v>
      </c>
      <c r="G70" s="41"/>
      <c r="H70" s="41"/>
      <c r="I70" s="42"/>
      <c r="K70" s="43"/>
    </row>
    <row r="71" spans="1:11" s="39" customFormat="1" x14ac:dyDescent="0.2">
      <c r="A71" s="37"/>
      <c r="B71" s="38"/>
      <c r="F71" s="40" t="e">
        <f>VLOOKUP(E71,'Budget v Actual'!A:B,2,FALSE)</f>
        <v>#N/A</v>
      </c>
      <c r="G71" s="41"/>
      <c r="H71" s="41"/>
      <c r="I71" s="42"/>
      <c r="K71" s="43"/>
    </row>
    <row r="72" spans="1:11" s="39" customFormat="1" x14ac:dyDescent="0.2">
      <c r="A72" s="37"/>
      <c r="B72" s="38"/>
      <c r="F72" s="40" t="e">
        <f>VLOOKUP(E72,'Budget v Actual'!A:B,2,FALSE)</f>
        <v>#N/A</v>
      </c>
      <c r="G72" s="41"/>
      <c r="H72" s="41"/>
      <c r="I72" s="42"/>
      <c r="K72" s="43"/>
    </row>
    <row r="73" spans="1:11" s="39" customFormat="1" x14ac:dyDescent="0.2">
      <c r="A73" s="37"/>
      <c r="B73" s="38"/>
      <c r="F73" s="40" t="e">
        <f>VLOOKUP(E73,'Budget v Actual'!A:B,2,FALSE)</f>
        <v>#N/A</v>
      </c>
      <c r="G73" s="41"/>
      <c r="H73" s="41"/>
      <c r="I73" s="42"/>
      <c r="K73" s="43"/>
    </row>
    <row r="74" spans="1:11" s="39" customFormat="1" x14ac:dyDescent="0.2">
      <c r="A74" s="37"/>
      <c r="B74" s="38"/>
      <c r="F74" s="40" t="e">
        <f>VLOOKUP(E74,'Budget v Actual'!A:B,2,FALSE)</f>
        <v>#N/A</v>
      </c>
      <c r="G74" s="41"/>
      <c r="H74" s="41"/>
      <c r="I74" s="42"/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/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/>
      <c r="K76" s="43"/>
    </row>
    <row r="77" spans="1:11" s="39" customFormat="1" x14ac:dyDescent="0.2">
      <c r="A77" s="37"/>
      <c r="B77" s="38"/>
      <c r="F77" s="40" t="e">
        <f>VLOOKUP(E77,'Budget v Actual'!A:B,2,FALSE)</f>
        <v>#N/A</v>
      </c>
      <c r="G77" s="41"/>
      <c r="H77" s="41"/>
      <c r="I77" s="42"/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/>
      <c r="K78" s="43"/>
    </row>
    <row r="79" spans="1:11" s="39" customFormat="1" x14ac:dyDescent="0.2">
      <c r="A79" s="37"/>
      <c r="B79" s="38"/>
      <c r="F79" s="40"/>
      <c r="G79" s="41"/>
      <c r="H79" s="41"/>
      <c r="I79" s="42"/>
      <c r="K79" s="43"/>
    </row>
    <row r="80" spans="1:11" s="39" customFormat="1" x14ac:dyDescent="0.2">
      <c r="A80" s="37"/>
      <c r="B80" s="38"/>
      <c r="F80" s="40"/>
      <c r="G80" s="41"/>
      <c r="H80" s="41"/>
      <c r="I80" s="42"/>
      <c r="K80" s="43"/>
    </row>
    <row r="81" spans="1:11" s="39" customFormat="1" x14ac:dyDescent="0.2">
      <c r="A81" s="37"/>
      <c r="B81" s="38"/>
      <c r="F81" s="40"/>
      <c r="G81" s="41"/>
      <c r="H81" s="41"/>
      <c r="I81" s="42"/>
      <c r="K81" s="43"/>
    </row>
    <row r="82" spans="1:11" s="39" customFormat="1" x14ac:dyDescent="0.2">
      <c r="A82" s="37"/>
      <c r="B82" s="38"/>
      <c r="F82" s="40"/>
      <c r="G82" s="41"/>
      <c r="H82" s="41"/>
      <c r="I82" s="42"/>
      <c r="K82" s="43"/>
    </row>
    <row r="83" spans="1:11" s="39" customFormat="1" x14ac:dyDescent="0.2">
      <c r="A83" s="37"/>
      <c r="B83" s="38"/>
      <c r="F83" s="40"/>
      <c r="G83" s="41"/>
      <c r="H83" s="41"/>
      <c r="I83" s="42"/>
      <c r="K83" s="43"/>
    </row>
    <row r="84" spans="1:11" s="39" customFormat="1" x14ac:dyDescent="0.2">
      <c r="A84" s="37"/>
      <c r="B84" s="38"/>
      <c r="F84" s="40"/>
      <c r="G84" s="41"/>
      <c r="H84" s="41"/>
      <c r="I84" s="42"/>
      <c r="K84" s="43"/>
    </row>
    <row r="85" spans="1:11" s="39" customFormat="1" x14ac:dyDescent="0.2">
      <c r="A85" s="37"/>
      <c r="B85" s="38"/>
      <c r="F85" s="40"/>
      <c r="G85" s="41"/>
      <c r="H85" s="41"/>
      <c r="I85" s="42"/>
      <c r="K85" s="43"/>
    </row>
    <row r="86" spans="1:11" s="39" customFormat="1" x14ac:dyDescent="0.2">
      <c r="A86" s="37"/>
      <c r="B86" s="38"/>
      <c r="F86" s="40"/>
      <c r="G86" s="41"/>
      <c r="H86" s="41"/>
      <c r="I86" s="42"/>
      <c r="K86" s="43"/>
    </row>
    <row r="87" spans="1:11" s="39" customFormat="1" x14ac:dyDescent="0.2">
      <c r="A87" s="37"/>
      <c r="B87" s="38"/>
      <c r="F87" s="40"/>
      <c r="G87" s="41"/>
      <c r="H87" s="41"/>
      <c r="I87" s="42"/>
      <c r="K87" s="43"/>
    </row>
    <row r="88" spans="1:11" s="39" customFormat="1" x14ac:dyDescent="0.2">
      <c r="A88" s="37"/>
      <c r="B88" s="38"/>
      <c r="F88" s="40"/>
      <c r="G88" s="41"/>
      <c r="H88" s="41"/>
      <c r="I88" s="42"/>
      <c r="K88" s="43"/>
    </row>
    <row r="89" spans="1:11" s="39" customFormat="1" x14ac:dyDescent="0.2">
      <c r="A89" s="37"/>
      <c r="B89" s="38"/>
      <c r="F89" s="40"/>
      <c r="G89" s="41"/>
      <c r="H89" s="41"/>
      <c r="I89" s="42"/>
      <c r="K89" s="43"/>
    </row>
    <row r="90" spans="1:11" s="39" customFormat="1" x14ac:dyDescent="0.2">
      <c r="A90" s="37"/>
      <c r="B90" s="38"/>
      <c r="F90" s="40"/>
      <c r="G90" s="41"/>
      <c r="H90" s="41"/>
      <c r="I90" s="42"/>
      <c r="K90" s="43"/>
    </row>
    <row r="91" spans="1:11" s="39" customFormat="1" x14ac:dyDescent="0.2">
      <c r="A91" s="37"/>
      <c r="B91" s="38"/>
      <c r="F91" s="40"/>
      <c r="G91" s="41"/>
      <c r="H91" s="41"/>
      <c r="I91" s="42"/>
      <c r="K91" s="43"/>
    </row>
    <row r="92" spans="1:11" s="39" customFormat="1" x14ac:dyDescent="0.2">
      <c r="A92" s="37"/>
      <c r="B92" s="38"/>
      <c r="F92" s="40"/>
      <c r="G92" s="41"/>
      <c r="H92" s="41"/>
      <c r="I92" s="42"/>
      <c r="K92" s="43"/>
    </row>
    <row r="93" spans="1:11" s="39" customFormat="1" x14ac:dyDescent="0.2">
      <c r="A93" s="37"/>
      <c r="B93" s="38"/>
      <c r="F93" s="40"/>
      <c r="G93" s="41"/>
      <c r="H93" s="41"/>
      <c r="I93" s="42"/>
      <c r="K93" s="43"/>
    </row>
    <row r="94" spans="1:11" s="39" customFormat="1" x14ac:dyDescent="0.2">
      <c r="A94" s="37"/>
      <c r="B94" s="38"/>
      <c r="F94" s="40"/>
      <c r="G94" s="41"/>
      <c r="H94" s="41"/>
      <c r="I94" s="42"/>
      <c r="K94" s="43"/>
    </row>
    <row r="95" spans="1:11" s="39" customFormat="1" x14ac:dyDescent="0.2">
      <c r="A95" s="37"/>
      <c r="B95" s="38"/>
      <c r="F95" s="40"/>
      <c r="G95" s="41"/>
      <c r="H95" s="41"/>
      <c r="I95" s="42"/>
      <c r="K95" s="43"/>
    </row>
    <row r="96" spans="1:11" s="39" customFormat="1" x14ac:dyDescent="0.2">
      <c r="A96" s="37"/>
      <c r="B96" s="38"/>
      <c r="F96" s="40"/>
      <c r="G96" s="41"/>
      <c r="H96" s="41"/>
      <c r="I96" s="42"/>
      <c r="K96" s="43"/>
    </row>
    <row r="97" spans="1:11" s="39" customFormat="1" x14ac:dyDescent="0.2">
      <c r="A97" s="37"/>
      <c r="B97" s="38"/>
      <c r="F97" s="40"/>
      <c r="G97" s="41"/>
      <c r="H97" s="41"/>
      <c r="I97" s="42"/>
      <c r="K97" s="43"/>
    </row>
    <row r="98" spans="1:11" s="39" customFormat="1" x14ac:dyDescent="0.2">
      <c r="A98" s="37"/>
      <c r="B98" s="38"/>
      <c r="F98" s="40"/>
      <c r="G98" s="41"/>
      <c r="H98" s="41"/>
      <c r="I98" s="42"/>
      <c r="K98" s="43"/>
    </row>
    <row r="99" spans="1:11" s="39" customFormat="1" x14ac:dyDescent="0.2">
      <c r="A99" s="37"/>
      <c r="B99" s="38"/>
      <c r="F99" s="40"/>
      <c r="G99" s="41"/>
      <c r="H99" s="41"/>
      <c r="I99" s="42"/>
      <c r="K99" s="43"/>
    </row>
    <row r="100" spans="1:11" s="39" customFormat="1" x14ac:dyDescent="0.2">
      <c r="A100" s="37"/>
      <c r="B100" s="38"/>
      <c r="F100" s="40"/>
      <c r="G100" s="41"/>
      <c r="H100" s="41"/>
      <c r="I100" s="42"/>
      <c r="K100" s="43"/>
    </row>
    <row r="101" spans="1:11" s="39" customFormat="1" x14ac:dyDescent="0.2">
      <c r="A101" s="37"/>
      <c r="B101" s="38"/>
      <c r="F101" s="40"/>
      <c r="G101" s="41"/>
      <c r="H101" s="41"/>
      <c r="I101" s="42"/>
      <c r="K101" s="43"/>
    </row>
    <row r="102" spans="1:11" s="39" customFormat="1" x14ac:dyDescent="0.2">
      <c r="A102" s="37"/>
      <c r="B102" s="38"/>
      <c r="F102" s="40"/>
      <c r="G102" s="41"/>
      <c r="H102" s="41"/>
      <c r="I102" s="42"/>
      <c r="K102" s="43"/>
    </row>
    <row r="103" spans="1:11" s="39" customFormat="1" x14ac:dyDescent="0.2">
      <c r="A103" s="37"/>
      <c r="B103" s="38"/>
      <c r="F103" s="40"/>
      <c r="G103" s="41"/>
      <c r="H103" s="41"/>
      <c r="I103" s="42"/>
      <c r="K103" s="43"/>
    </row>
    <row r="104" spans="1:11" s="39" customFormat="1" x14ac:dyDescent="0.2">
      <c r="A104" s="37"/>
      <c r="B104" s="38"/>
      <c r="F104" s="40"/>
      <c r="G104" s="41"/>
      <c r="H104" s="41"/>
      <c r="I104" s="42"/>
      <c r="K104" s="43"/>
    </row>
    <row r="105" spans="1:11" s="39" customFormat="1" x14ac:dyDescent="0.2">
      <c r="A105" s="37"/>
      <c r="B105" s="38"/>
      <c r="F105" s="40"/>
      <c r="G105" s="41"/>
      <c r="H105" s="41"/>
      <c r="I105" s="42"/>
      <c r="K105" s="43"/>
    </row>
    <row r="106" spans="1:11" s="39" customFormat="1" x14ac:dyDescent="0.2">
      <c r="A106" s="37"/>
      <c r="B106" s="38"/>
      <c r="F106" s="40"/>
      <c r="G106" s="41"/>
      <c r="H106" s="41"/>
      <c r="I106" s="42"/>
      <c r="K106" s="43"/>
    </row>
    <row r="107" spans="1:11" s="39" customFormat="1" x14ac:dyDescent="0.2">
      <c r="A107" s="37"/>
      <c r="B107" s="38"/>
      <c r="F107" s="40"/>
      <c r="G107" s="41"/>
      <c r="H107" s="41"/>
      <c r="I107" s="42"/>
      <c r="K107" s="43"/>
    </row>
    <row r="108" spans="1:11" s="39" customFormat="1" x14ac:dyDescent="0.2">
      <c r="A108" s="37"/>
      <c r="B108" s="38"/>
      <c r="F108" s="40"/>
      <c r="G108" s="41"/>
      <c r="H108" s="41"/>
      <c r="I108" s="42"/>
      <c r="K108" s="43"/>
    </row>
    <row r="109" spans="1:11" s="39" customFormat="1" x14ac:dyDescent="0.2">
      <c r="A109" s="37"/>
      <c r="B109" s="38"/>
      <c r="F109" s="40"/>
      <c r="G109" s="41"/>
      <c r="H109" s="41"/>
      <c r="I109" s="42"/>
      <c r="K109" s="43"/>
    </row>
    <row r="110" spans="1:11" s="39" customFormat="1" x14ac:dyDescent="0.2">
      <c r="A110" s="37"/>
      <c r="B110" s="38"/>
      <c r="F110" s="40"/>
      <c r="G110" s="41"/>
      <c r="H110" s="41"/>
      <c r="I110" s="42"/>
      <c r="K110" s="43"/>
    </row>
    <row r="111" spans="1:11" s="39" customFormat="1" x14ac:dyDescent="0.2">
      <c r="A111" s="37"/>
      <c r="B111" s="38"/>
      <c r="F111" s="40"/>
      <c r="G111" s="41"/>
      <c r="H111" s="41"/>
      <c r="I111" s="42"/>
      <c r="K111" s="43"/>
    </row>
    <row r="112" spans="1:11" s="39" customFormat="1" x14ac:dyDescent="0.2">
      <c r="A112" s="37"/>
      <c r="B112" s="38"/>
      <c r="F112" s="40"/>
      <c r="G112" s="41"/>
      <c r="H112" s="41"/>
      <c r="I112" s="42"/>
      <c r="K112" s="43"/>
    </row>
    <row r="113" spans="1:11" s="39" customFormat="1" x14ac:dyDescent="0.2">
      <c r="A113" s="37"/>
      <c r="B113" s="38"/>
      <c r="F113" s="40"/>
      <c r="G113" s="41"/>
      <c r="H113" s="41"/>
      <c r="I113" s="42"/>
      <c r="K113" s="43"/>
    </row>
    <row r="114" spans="1:11" s="39" customFormat="1" x14ac:dyDescent="0.2">
      <c r="A114" s="37"/>
      <c r="B114" s="38"/>
      <c r="F114" s="40"/>
      <c r="G114" s="41"/>
      <c r="H114" s="41"/>
      <c r="I114" s="42"/>
      <c r="K114" s="43"/>
    </row>
    <row r="115" spans="1:11" s="39" customFormat="1" x14ac:dyDescent="0.2">
      <c r="A115" s="37"/>
      <c r="B115" s="38"/>
      <c r="F115" s="40"/>
      <c r="G115" s="41"/>
      <c r="H115" s="41"/>
      <c r="I115" s="42"/>
      <c r="K115" s="43"/>
    </row>
    <row r="116" spans="1:11" s="39" customFormat="1" x14ac:dyDescent="0.2">
      <c r="A116" s="37"/>
      <c r="B116" s="38"/>
      <c r="F116" s="40"/>
      <c r="G116" s="41"/>
      <c r="H116" s="41"/>
      <c r="I116" s="42"/>
      <c r="K116" s="43"/>
    </row>
    <row r="117" spans="1:11" s="39" customFormat="1" x14ac:dyDescent="0.2">
      <c r="A117" s="37"/>
      <c r="B117" s="38"/>
      <c r="F117" s="40"/>
      <c r="G117" s="41"/>
      <c r="H117" s="41"/>
      <c r="I117" s="42"/>
      <c r="K117" s="43"/>
    </row>
    <row r="118" spans="1:11" s="39" customFormat="1" x14ac:dyDescent="0.2">
      <c r="A118" s="37"/>
      <c r="B118" s="38"/>
      <c r="F118" s="40"/>
      <c r="G118" s="41"/>
      <c r="H118" s="41"/>
      <c r="I118" s="42"/>
      <c r="K118" s="43"/>
    </row>
    <row r="119" spans="1:11" s="39" customFormat="1" x14ac:dyDescent="0.2">
      <c r="A119" s="37"/>
      <c r="B119" s="38"/>
      <c r="F119" s="40"/>
      <c r="G119" s="41"/>
      <c r="H119" s="41"/>
      <c r="I119" s="42"/>
      <c r="K119" s="43"/>
    </row>
    <row r="120" spans="1:11" s="39" customFormat="1" x14ac:dyDescent="0.2">
      <c r="A120" s="37"/>
      <c r="B120" s="38"/>
      <c r="F120" s="40"/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53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4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90</v>
      </c>
      <c r="D1" s="68"/>
      <c r="E1" s="69" t="s">
        <v>91</v>
      </c>
      <c r="F1" s="69" t="s">
        <v>92</v>
      </c>
      <c r="G1" s="70" t="s">
        <v>42</v>
      </c>
      <c r="H1" s="70" t="s">
        <v>93</v>
      </c>
      <c r="I1" s="70"/>
      <c r="J1" s="71" t="s">
        <v>94</v>
      </c>
      <c r="K1" s="66"/>
      <c r="L1" s="66"/>
      <c r="M1" s="66"/>
      <c r="N1" s="66"/>
      <c r="O1" s="66"/>
    </row>
    <row r="2" spans="1:15" x14ac:dyDescent="0.2">
      <c r="A2" s="66"/>
      <c r="B2" s="72" t="s">
        <v>11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16</v>
      </c>
      <c r="B3" s="77" t="s">
        <v>3</v>
      </c>
      <c r="C3" s="73">
        <v>11623</v>
      </c>
      <c r="D3" s="78"/>
      <c r="E3" s="75">
        <f>SUMIF(Receipts!E:E,A3,Receipts!G:G)</f>
        <v>7430.5</v>
      </c>
      <c r="F3" s="75"/>
      <c r="G3" s="75">
        <f t="shared" ref="G3:G12" si="0">SUM(E3:F3)</f>
        <v>7430.5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17</v>
      </c>
      <c r="B4" s="77" t="s">
        <v>86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18</v>
      </c>
      <c r="B5" s="77" t="s">
        <v>89</v>
      </c>
      <c r="C5" s="73">
        <v>800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56</v>
      </c>
      <c r="B6" s="77" t="s">
        <v>79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19</v>
      </c>
      <c r="B7" s="66" t="s">
        <v>0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41</v>
      </c>
      <c r="B8" s="77" t="s">
        <v>48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68</v>
      </c>
      <c r="B9" s="77" t="s">
        <v>85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43</v>
      </c>
      <c r="B10" s="66" t="s">
        <v>83</v>
      </c>
      <c r="C10" s="73">
        <v>0</v>
      </c>
      <c r="D10" s="78"/>
      <c r="E10" s="79" t="s">
        <v>67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37</v>
      </c>
      <c r="B11" s="66" t="s">
        <v>4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12603</v>
      </c>
      <c r="D12" s="81"/>
      <c r="E12" s="82">
        <f>SUM(E3:E11)</f>
        <v>7430.5</v>
      </c>
      <c r="F12" s="82">
        <f>SUM(F3:F11)</f>
        <v>0</v>
      </c>
      <c r="G12" s="82">
        <f t="shared" si="0"/>
        <v>7430.5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20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21</v>
      </c>
      <c r="B16" s="66" t="s">
        <v>101</v>
      </c>
      <c r="C16" s="73">
        <v>6603</v>
      </c>
      <c r="D16" s="78"/>
      <c r="E16" s="75">
        <f>SUMIF(Payments!E:E,A16,Payments!G:G)</f>
        <v>619.66</v>
      </c>
      <c r="F16" s="75"/>
      <c r="G16" s="75">
        <f t="shared" ref="G16:G38" si="1">SUM(E16:F16)</f>
        <v>619.66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22</v>
      </c>
      <c r="B17" s="66" t="s">
        <v>15</v>
      </c>
      <c r="C17" s="73">
        <v>220</v>
      </c>
      <c r="D17" s="78"/>
      <c r="E17" s="75">
        <f>SUMIF(Payments!E:E,A17,Payments!G:G)</f>
        <v>0</v>
      </c>
      <c r="F17" s="75"/>
      <c r="G17" s="75">
        <f t="shared" si="1"/>
        <v>0</v>
      </c>
      <c r="H17" s="75">
        <v>100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23</v>
      </c>
      <c r="B18" s="66" t="s">
        <v>1</v>
      </c>
      <c r="C18" s="73">
        <v>570</v>
      </c>
      <c r="D18" s="78"/>
      <c r="E18" s="75">
        <f>SUMIF(Payments!E:E,A18,Payments!G:G)</f>
        <v>0</v>
      </c>
      <c r="F18" s="75"/>
      <c r="G18" s="75">
        <f t="shared" si="1"/>
        <v>0</v>
      </c>
      <c r="H18" s="75">
        <v>570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25</v>
      </c>
      <c r="B19" s="66" t="s">
        <v>24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26</v>
      </c>
      <c r="B20" s="66" t="s">
        <v>27</v>
      </c>
      <c r="C20" s="73">
        <v>300</v>
      </c>
      <c r="D20" s="78"/>
      <c r="E20" s="75">
        <f>SUMIF(Payments!E:E,A20,Payments!G:G)</f>
        <v>72.449999999999989</v>
      </c>
      <c r="F20" s="75"/>
      <c r="G20" s="75">
        <f t="shared" si="1"/>
        <v>72.449999999999989</v>
      </c>
      <c r="H20" s="75">
        <v>600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28</v>
      </c>
      <c r="B21" s="77" t="s">
        <v>49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29</v>
      </c>
      <c r="B22" s="66" t="s">
        <v>55</v>
      </c>
      <c r="C22" s="73">
        <v>2400</v>
      </c>
      <c r="D22" s="78"/>
      <c r="E22" s="75">
        <f>SUMIF(Payments!E:E,A22,Payments!G:G)</f>
        <v>0</v>
      </c>
      <c r="F22" s="75"/>
      <c r="G22" s="75">
        <f t="shared" si="1"/>
        <v>0</v>
      </c>
      <c r="H22" s="75">
        <v>2400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30</v>
      </c>
      <c r="B23" s="66" t="s">
        <v>54</v>
      </c>
      <c r="C23" s="73">
        <v>500</v>
      </c>
      <c r="D23" s="78"/>
      <c r="E23" s="75">
        <f>SUMIF(Payments!E:E,A23,Payments!G:G)</f>
        <v>0</v>
      </c>
      <c r="F23" s="75"/>
      <c r="G23" s="75">
        <f t="shared" si="1"/>
        <v>0</v>
      </c>
      <c r="H23" s="75">
        <v>500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31</v>
      </c>
      <c r="B24" s="66" t="s">
        <v>82</v>
      </c>
      <c r="C24" s="73">
        <v>100</v>
      </c>
      <c r="D24" s="78"/>
      <c r="E24" s="75">
        <f>SUMIF(Payments!E:E,A24,Payments!G:G)</f>
        <v>0</v>
      </c>
      <c r="F24" s="75"/>
      <c r="G24" s="75">
        <f t="shared" si="1"/>
        <v>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32</v>
      </c>
      <c r="B25" s="66" t="s">
        <v>14</v>
      </c>
      <c r="C25" s="73">
        <v>100</v>
      </c>
      <c r="D25" s="78"/>
      <c r="E25" s="75">
        <f>SUMIF(Payments!E:E,A25,Payments!G:G)</f>
        <v>0</v>
      </c>
      <c r="F25" s="75"/>
      <c r="G25" s="75">
        <f t="shared" si="1"/>
        <v>0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2</v>
      </c>
      <c r="B26" s="66" t="s">
        <v>7</v>
      </c>
      <c r="C26" s="73">
        <v>0</v>
      </c>
      <c r="D26" s="78"/>
      <c r="E26" s="75">
        <f>SUMIF(Payments!E:E,A26,Payments!G:G)</f>
        <v>0</v>
      </c>
      <c r="F26" s="75"/>
      <c r="G26" s="75">
        <f t="shared" si="1"/>
        <v>0</v>
      </c>
      <c r="H26" s="75"/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57</v>
      </c>
      <c r="B27" s="66" t="s">
        <v>66</v>
      </c>
      <c r="C27" s="73">
        <v>350</v>
      </c>
      <c r="D27" s="78"/>
      <c r="E27" s="75">
        <f>SUMIF(Payments!E:E,A27,Payments!G:G)</f>
        <v>163</v>
      </c>
      <c r="F27" s="75"/>
      <c r="G27" s="75">
        <f t="shared" si="1"/>
        <v>163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58</v>
      </c>
      <c r="B28" s="66" t="s">
        <v>50</v>
      </c>
      <c r="C28" s="73">
        <v>350</v>
      </c>
      <c r="D28" s="78"/>
      <c r="E28" s="75">
        <f>SUMIF(Payments!E:E,A28,Payments!G:G)</f>
        <v>0</v>
      </c>
      <c r="F28" s="75"/>
      <c r="G28" s="75">
        <f t="shared" si="1"/>
        <v>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33</v>
      </c>
      <c r="B29" s="66" t="s">
        <v>88</v>
      </c>
      <c r="C29" s="73">
        <v>200</v>
      </c>
      <c r="D29" s="78"/>
      <c r="E29" s="75">
        <f>SUMIF(Payments!E:E,A29,Payments!G:G)</f>
        <v>0</v>
      </c>
      <c r="F29" s="75"/>
      <c r="G29" s="75">
        <f t="shared" si="1"/>
        <v>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34</v>
      </c>
      <c r="B30" s="66" t="s">
        <v>53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1300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59</v>
      </c>
      <c r="B31" s="66" t="s">
        <v>35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36</v>
      </c>
      <c r="B32" s="66" t="s">
        <v>80</v>
      </c>
      <c r="C32" s="73">
        <v>0</v>
      </c>
      <c r="D32" s="78"/>
      <c r="E32" s="75">
        <f>SUMIF(Payments!E:E,A32,Payments!G:G)</f>
        <v>66</v>
      </c>
      <c r="F32" s="75"/>
      <c r="G32" s="75">
        <f t="shared" si="1"/>
        <v>66</v>
      </c>
      <c r="H32" s="75"/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60</v>
      </c>
      <c r="B33" s="77" t="s">
        <v>81</v>
      </c>
      <c r="C33" s="73">
        <v>0</v>
      </c>
      <c r="D33" s="78"/>
      <c r="E33" s="79" t="s">
        <v>67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61</v>
      </c>
      <c r="B34" s="66" t="s">
        <v>77</v>
      </c>
      <c r="C34" s="73">
        <v>165</v>
      </c>
      <c r="D34" s="78"/>
      <c r="E34" s="75">
        <f>SUMIF(Payments!E:E,A34,Payments!G:G)</f>
        <v>232.72</v>
      </c>
      <c r="F34" s="75"/>
      <c r="G34" s="75">
        <f t="shared" si="1"/>
        <v>232.72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62</v>
      </c>
      <c r="B35" s="66" t="s">
        <v>78</v>
      </c>
      <c r="C35" s="73">
        <v>200</v>
      </c>
      <c r="D35" s="78"/>
      <c r="E35" s="75">
        <f>SUMIF(Payments!E:E,A35,Payments!G:G)</f>
        <v>0</v>
      </c>
      <c r="F35" s="75"/>
      <c r="G35" s="75">
        <f t="shared" si="1"/>
        <v>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63</v>
      </c>
      <c r="B36" s="66" t="s">
        <v>79</v>
      </c>
      <c r="C36" s="73">
        <v>250</v>
      </c>
      <c r="D36" s="78"/>
      <c r="E36" s="75">
        <f>SUMIF(Payments!E:E,A36,Payments!G:G)</f>
        <v>0</v>
      </c>
      <c r="F36" s="75"/>
      <c r="G36" s="75">
        <f t="shared" si="1"/>
        <v>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44</v>
      </c>
      <c r="B37" s="66" t="s">
        <v>87</v>
      </c>
      <c r="C37" s="73">
        <v>0</v>
      </c>
      <c r="D37" s="78"/>
      <c r="E37" s="75">
        <v>0</v>
      </c>
      <c r="F37" s="75"/>
      <c r="G37" s="75">
        <f t="shared" si="1"/>
        <v>0</v>
      </c>
      <c r="H37" s="75"/>
      <c r="I37" s="75"/>
      <c r="J37" s="84">
        <f>SUMIF(Payments!E:E,A37,Payments!G:G)</f>
        <v>0</v>
      </c>
      <c r="K37" s="66"/>
      <c r="L37" s="66"/>
      <c r="M37" s="66"/>
      <c r="N37" s="66"/>
      <c r="O37" s="66"/>
    </row>
    <row r="38" spans="1:15" x14ac:dyDescent="0.2">
      <c r="A38" s="66"/>
      <c r="B38" s="66" t="s">
        <v>5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>
        <v>112</v>
      </c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1153.83</v>
      </c>
      <c r="F39" s="82">
        <f t="shared" si="2"/>
        <v>0</v>
      </c>
      <c r="G39" s="82">
        <f t="shared" si="2"/>
        <v>1153.83</v>
      </c>
      <c r="H39" s="82">
        <f>SUM(H16:H38)</f>
        <v>14861.92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13</v>
      </c>
      <c r="C41" s="87">
        <v>5405.45</v>
      </c>
      <c r="D41" s="88"/>
      <c r="E41" s="89">
        <v>12445.16</v>
      </c>
      <c r="F41" s="89">
        <v>0</v>
      </c>
      <c r="G41" s="89">
        <v>10562.5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11</v>
      </c>
      <c r="C42" s="87">
        <f>C12</f>
        <v>12603</v>
      </c>
      <c r="D42" s="88"/>
      <c r="E42" s="89">
        <f>E12</f>
        <v>7430.5</v>
      </c>
      <c r="F42" s="89">
        <f>F12</f>
        <v>0</v>
      </c>
      <c r="G42" s="89">
        <f>SUM(E42:F42)</f>
        <v>7430.5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20</v>
      </c>
      <c r="C43" s="87">
        <f>-SUM(C39)</f>
        <v>-14158</v>
      </c>
      <c r="D43" s="88"/>
      <c r="E43" s="89">
        <f>-SUM(E39)</f>
        <v>-1153.83</v>
      </c>
      <c r="F43" s="89">
        <f>-SUM(F39)</f>
        <v>0</v>
      </c>
      <c r="G43" s="89">
        <f>SUM(E43:F43)</f>
        <v>-1153.83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38</v>
      </c>
      <c r="C44" s="87">
        <f t="shared" ref="C44:J44" si="3">SUM(C41:C43)</f>
        <v>3850.4500000000007</v>
      </c>
      <c r="D44" s="88"/>
      <c r="E44" s="89">
        <f t="shared" si="3"/>
        <v>18721.830000000002</v>
      </c>
      <c r="F44" s="89">
        <f t="shared" si="3"/>
        <v>0</v>
      </c>
      <c r="G44" s="89">
        <f t="shared" si="3"/>
        <v>16839.169999999998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6" t="s">
        <v>71</v>
      </c>
      <c r="M45" s="96"/>
      <c r="N45" s="66"/>
      <c r="O45" s="66"/>
    </row>
    <row r="46" spans="1:15" x14ac:dyDescent="0.2">
      <c r="A46" s="66"/>
      <c r="B46" s="86" t="s">
        <v>72</v>
      </c>
      <c r="C46" s="89"/>
      <c r="D46" s="93"/>
      <c r="E46" s="89"/>
      <c r="F46" s="89"/>
      <c r="G46" s="89">
        <v>16839.169999999998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75</v>
      </c>
    </row>
    <row r="47" spans="1:15" x14ac:dyDescent="0.2">
      <c r="C47" s="56"/>
      <c r="D47" s="57"/>
      <c r="E47" s="56"/>
      <c r="F47" s="56"/>
      <c r="G47" s="56"/>
      <c r="H47" s="56"/>
      <c r="I47" s="56"/>
      <c r="J47" s="55"/>
    </row>
    <row r="48" spans="1:15" x14ac:dyDescent="0.2">
      <c r="B48" s="58"/>
      <c r="C48" s="59"/>
      <c r="D48" s="60"/>
      <c r="E48" s="59"/>
      <c r="F48" s="59"/>
      <c r="G48" s="59"/>
      <c r="H48" s="59"/>
      <c r="I48" s="59"/>
      <c r="J48" s="61">
        <v>0</v>
      </c>
    </row>
    <row r="49" spans="2:10" x14ac:dyDescent="0.2">
      <c r="C49" s="62"/>
      <c r="D49" s="63"/>
      <c r="E49" s="63"/>
      <c r="F49" s="63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 March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2019-06-18T13:17:28Z</cp:lastPrinted>
  <dcterms:created xsi:type="dcterms:W3CDTF">2000-02-12T16:04:24Z</dcterms:created>
  <dcterms:modified xsi:type="dcterms:W3CDTF">2019-06-18T13:32:58Z</dcterms:modified>
</cp:coreProperties>
</file>