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8326"/>
  <workbookPr defaultThemeVersion="124226"/>
  <mc:AlternateContent xmlns:mc="http://schemas.openxmlformats.org/markup-compatibility/2006">
    <mc:Choice Requires="x15">
      <x15ac:absPath xmlns:x15ac="http://schemas.microsoft.com/office/spreadsheetml/2010/11/ac" url="https://d.docs.live.net/3cca8de4e434a3a7/Documents/Transparency Grant/"/>
    </mc:Choice>
  </mc:AlternateContent>
  <xr:revisionPtr revIDLastSave="1" documentId="9792FEFD94D4BE5F1C97887539C325BF46336753" xr6:coauthVersionLast="21" xr6:coauthVersionMax="21" xr10:uidLastSave="{7C2B2FB6-1FEE-4FA6-9B3C-CF426497428A}"/>
  <workbookProtection lockStructure="1"/>
  <bookViews>
    <workbookView xWindow="0" yWindow="0" windowWidth="20490" windowHeight="7530" xr2:uid="{00000000-000D-0000-FFFF-FFFF00000000}"/>
  </bookViews>
  <sheets>
    <sheet name="Questionnaire" sheetId="1" r:id="rId1"/>
  </sheets>
  <definedNames>
    <definedName name="_xlnm._FilterDatabase" localSheetId="0" hidden="1">Questionnaire!$B$58:$B$62</definedName>
    <definedName name="_xlnm.Print_Area" localSheetId="0">Questionnaire!$B$4:$D$66</definedName>
  </definedNames>
  <calcPr calcId="171027"/>
</workbook>
</file>

<file path=xl/calcChain.xml><?xml version="1.0" encoding="utf-8"?>
<calcChain xmlns="http://schemas.openxmlformats.org/spreadsheetml/2006/main">
  <c r="D7" i="1" l="1"/>
  <c r="O1" i="1"/>
  <c r="D49" i="1"/>
  <c r="D11" i="1"/>
  <c r="O34" i="1"/>
  <c r="O31" i="1"/>
  <c r="O32" i="1"/>
  <c r="O30" i="1"/>
  <c r="O29" i="1"/>
  <c r="O28" i="1"/>
  <c r="O27" i="1"/>
  <c r="O26" i="1"/>
  <c r="O25" i="1"/>
  <c r="O23" i="1"/>
  <c r="O22" i="1"/>
  <c r="O21" i="1"/>
  <c r="O20" i="1"/>
  <c r="O19" i="1"/>
  <c r="O18" i="1"/>
  <c r="O17" i="1"/>
  <c r="O16" i="1"/>
  <c r="O15" i="1"/>
  <c r="O14" i="1"/>
  <c r="O13" i="1"/>
  <c r="O12" i="1"/>
  <c r="O10" i="1"/>
  <c r="O9" i="1"/>
  <c r="O8" i="1"/>
  <c r="O4" i="1"/>
  <c r="O5" i="1"/>
  <c r="O6" i="1"/>
  <c r="O7" i="1"/>
  <c r="O3" i="1"/>
  <c r="D32" i="1"/>
  <c r="D14" i="1"/>
  <c r="C50" i="1"/>
  <c r="O33" i="1" s="1"/>
  <c r="D36" i="1"/>
  <c r="C34" i="1"/>
  <c r="O24" i="1" s="1"/>
  <c r="C16" i="1"/>
  <c r="O11" i="1" s="1"/>
  <c r="D47" i="1"/>
  <c r="D45" i="1"/>
  <c r="D44" i="1"/>
  <c r="D41" i="1"/>
  <c r="D33" i="1"/>
  <c r="D31" i="1"/>
  <c r="D29" i="1"/>
  <c r="D27" i="1"/>
  <c r="D23" i="1"/>
  <c r="D22" i="1"/>
  <c r="D20" i="1"/>
  <c r="D19" i="1"/>
  <c r="D17" i="1"/>
  <c r="D15" i="1"/>
  <c r="D13" i="1"/>
  <c r="D48" i="1"/>
  <c r="D25" i="1"/>
  <c r="F16" i="1"/>
  <c r="F14" i="1"/>
  <c r="F13" i="1"/>
  <c r="F12" i="1"/>
  <c r="F11" i="1"/>
  <c r="F10" i="1"/>
  <c r="F7" i="1" s="1"/>
  <c r="F15" i="1"/>
  <c r="C57" i="1" l="1"/>
  <c r="O2" i="1" s="1"/>
</calcChain>
</file>

<file path=xl/sharedStrings.xml><?xml version="1.0" encoding="utf-8"?>
<sst xmlns="http://schemas.openxmlformats.org/spreadsheetml/2006/main" count="140" uniqueCount="121">
  <si>
    <t>No</t>
  </si>
  <si>
    <t>Staffing</t>
  </si>
  <si>
    <t xml:space="preserve">Set up costs </t>
  </si>
  <si>
    <t>Yes - Community</t>
  </si>
  <si>
    <t>Yes - Principal Authority</t>
  </si>
  <si>
    <t>Yes - Other</t>
  </si>
  <si>
    <t xml:space="preserve">Sum being requested for Year One </t>
  </si>
  <si>
    <t>Broadband</t>
  </si>
  <si>
    <t>Computer</t>
  </si>
  <si>
    <t>Web upgrades</t>
  </si>
  <si>
    <t>Web partner upgrades</t>
  </si>
  <si>
    <t>Training</t>
  </si>
  <si>
    <t xml:space="preserve">Staffing set up </t>
  </si>
  <si>
    <t>Staffing ongoing Y1</t>
  </si>
  <si>
    <t>Question</t>
  </si>
  <si>
    <t>Web presence</t>
  </si>
  <si>
    <t>Authorisation</t>
  </si>
  <si>
    <t xml:space="preserve">FOR NALC OFFICE USE ONLY - Date received </t>
  </si>
  <si>
    <t>Total amount requested</t>
  </si>
  <si>
    <t xml:space="preserve">FOR COUNTY ASSOCATION / ADA USE ONLY - Date received </t>
  </si>
  <si>
    <t xml:space="preserve">Account name </t>
  </si>
  <si>
    <t>Sort Code - six digits</t>
  </si>
  <si>
    <t>Account Number - eight digits</t>
  </si>
  <si>
    <t xml:space="preserve">Transparency Fund for Smaller Authorities - Funding Application Form </t>
  </si>
  <si>
    <t>CONFIDENTIAL</t>
  </si>
  <si>
    <t xml:space="preserve">Avon LCA </t>
  </si>
  <si>
    <t xml:space="preserve">Bedfordshire ATPC </t>
  </si>
  <si>
    <t xml:space="preserve">Berkshire ALC </t>
  </si>
  <si>
    <t xml:space="preserve">Buckinghamshire &amp; Milton Keynes ALC </t>
  </si>
  <si>
    <t xml:space="preserve">Cambridgeshire &amp; Peterborough ALC </t>
  </si>
  <si>
    <t xml:space="preserve">Cheshire ALC </t>
  </si>
  <si>
    <t xml:space="preserve">Cleveland LCA </t>
  </si>
  <si>
    <t xml:space="preserve">Cornwall ALC </t>
  </si>
  <si>
    <t xml:space="preserve">County Durham ALC </t>
  </si>
  <si>
    <t xml:space="preserve">Cumbria ALC </t>
  </si>
  <si>
    <t xml:space="preserve">Derbyshire ALC </t>
  </si>
  <si>
    <t xml:space="preserve">Devon ALC </t>
  </si>
  <si>
    <t xml:space="preserve">Dorset APTC </t>
  </si>
  <si>
    <t xml:space="preserve">East Riding &amp; North Lincs LCA </t>
  </si>
  <si>
    <t xml:space="preserve">Essex ALC </t>
  </si>
  <si>
    <t xml:space="preserve">Gloucestershire APTC </t>
  </si>
  <si>
    <t xml:space="preserve">Hampshire ALC </t>
  </si>
  <si>
    <t xml:space="preserve">Herefordshire ALC </t>
  </si>
  <si>
    <t xml:space="preserve">Hertfordshire APTC </t>
  </si>
  <si>
    <t>Isle of Wight ALC</t>
  </si>
  <si>
    <t>Kent ALC</t>
  </si>
  <si>
    <t xml:space="preserve">Lancashire ALC </t>
  </si>
  <si>
    <t xml:space="preserve">Leicestershire &amp; Rutland ALC </t>
  </si>
  <si>
    <t xml:space="preserve">Lincolnshire ALC </t>
  </si>
  <si>
    <t>London CALC</t>
  </si>
  <si>
    <t>Merseyside ALC</t>
  </si>
  <si>
    <t xml:space="preserve">Norfolk ALC </t>
  </si>
  <si>
    <t>Northamptonshire CALC</t>
  </si>
  <si>
    <t xml:space="preserve">Northumberland ALC </t>
  </si>
  <si>
    <t xml:space="preserve">Nottinghamshire ALC </t>
  </si>
  <si>
    <t xml:space="preserve">Oxfordshire ALC </t>
  </si>
  <si>
    <t xml:space="preserve">Shropshire ALC </t>
  </si>
  <si>
    <t>Somerset ALC</t>
  </si>
  <si>
    <t xml:space="preserve">Staffordshire PCA </t>
  </si>
  <si>
    <t xml:space="preserve">Suffolk ALC </t>
  </si>
  <si>
    <t xml:space="preserve">Surrey APTC </t>
  </si>
  <si>
    <t xml:space="preserve">Warwickshire &amp; West Midlands ALC </t>
  </si>
  <si>
    <t xml:space="preserve">Wiltshire ALC </t>
  </si>
  <si>
    <t xml:space="preserve">Worcestershire ALC </t>
  </si>
  <si>
    <t xml:space="preserve">Yorkshire LCA </t>
  </si>
  <si>
    <t>East Sussex ALC</t>
  </si>
  <si>
    <t>West Sussex ALC</t>
  </si>
  <si>
    <t>Total amount claimed for staffing</t>
  </si>
  <si>
    <t>If the answer is NO:</t>
  </si>
  <si>
    <t>If the answer is YES:</t>
  </si>
  <si>
    <t>Finance Details</t>
  </si>
  <si>
    <t xml:space="preserve">                    Answer</t>
  </si>
  <si>
    <t>Total amount claimed for website costs</t>
  </si>
  <si>
    <t xml:space="preserve"> Please confirm that this document has been approved by the authority. </t>
  </si>
  <si>
    <t>Association of Drainage Authorities</t>
  </si>
  <si>
    <r>
      <t xml:space="preserve">3. </t>
    </r>
    <r>
      <rPr>
        <sz val="11"/>
        <rFont val="Arial"/>
        <family val="2"/>
      </rPr>
      <t>What is your authority's turnover? (n.b. see Guidance notes for details on turnover)</t>
    </r>
  </si>
  <si>
    <t>Please select answer</t>
  </si>
  <si>
    <t>N/A</t>
  </si>
  <si>
    <t xml:space="preserve">Please select answer </t>
  </si>
  <si>
    <r>
      <t xml:space="preserve">9. </t>
    </r>
    <r>
      <rPr>
        <sz val="11"/>
        <color theme="1"/>
        <rFont val="Arial"/>
        <family val="2"/>
      </rPr>
      <t>Does the authority currently own a computer?</t>
    </r>
  </si>
  <si>
    <r>
      <t xml:space="preserve">10. </t>
    </r>
    <r>
      <rPr>
        <sz val="11"/>
        <color theme="1"/>
        <rFont val="Arial"/>
        <family val="2"/>
      </rPr>
      <t>Cost - (Excluding VAT)</t>
    </r>
  </si>
  <si>
    <r>
      <rPr>
        <b/>
        <sz val="11"/>
        <color theme="1"/>
        <rFont val="Arial"/>
        <family val="2"/>
      </rPr>
      <t>11.</t>
    </r>
    <r>
      <rPr>
        <sz val="11"/>
        <color theme="1"/>
        <rFont val="Arial"/>
        <family val="2"/>
      </rPr>
      <t xml:space="preserve"> Does the authority require software? </t>
    </r>
  </si>
  <si>
    <r>
      <rPr>
        <b/>
        <sz val="11"/>
        <color theme="1"/>
        <rFont val="Arial"/>
        <family val="2"/>
      </rPr>
      <t>12.</t>
    </r>
    <r>
      <rPr>
        <sz val="11"/>
        <color theme="1"/>
        <rFont val="Arial"/>
        <family val="2"/>
      </rPr>
      <t xml:space="preserve"> Costs (Excluding VAT)</t>
    </r>
  </si>
  <si>
    <r>
      <t xml:space="preserve">13. </t>
    </r>
    <r>
      <rPr>
        <sz val="11"/>
        <color theme="1"/>
        <rFont val="Arial"/>
        <family val="2"/>
      </rPr>
      <t xml:space="preserve">Does the authority currently own a device capable of scanning? </t>
    </r>
  </si>
  <si>
    <r>
      <t xml:space="preserve">15. </t>
    </r>
    <r>
      <rPr>
        <sz val="11"/>
        <color theme="1"/>
        <rFont val="Arial"/>
        <family val="2"/>
      </rPr>
      <t xml:space="preserve">Does your authority have a website? </t>
    </r>
  </si>
  <si>
    <r>
      <t xml:space="preserve">16. </t>
    </r>
    <r>
      <rPr>
        <sz val="11"/>
        <color theme="1"/>
        <rFont val="Arial"/>
        <family val="2"/>
      </rPr>
      <t>Does your authority have access to another organisation's website to which it can upload the necessary documents?</t>
    </r>
  </si>
  <si>
    <r>
      <t xml:space="preserve">18. </t>
    </r>
    <r>
      <rPr>
        <sz val="11"/>
        <color theme="1"/>
        <rFont val="Arial"/>
        <family val="2"/>
      </rPr>
      <t>Website - Set up Costs ( Excluding VAT)</t>
    </r>
  </si>
  <si>
    <r>
      <t xml:space="preserve">20. </t>
    </r>
    <r>
      <rPr>
        <sz val="11"/>
        <color theme="1"/>
        <rFont val="Arial"/>
        <family val="2"/>
      </rPr>
      <t>Website - monthly costs  (Excluding VAT)</t>
    </r>
  </si>
  <si>
    <r>
      <t xml:space="preserve">21. </t>
    </r>
    <r>
      <rPr>
        <sz val="11"/>
        <color theme="1"/>
        <rFont val="Arial"/>
        <family val="2"/>
      </rPr>
      <t>Is any training needed?</t>
    </r>
  </si>
  <si>
    <r>
      <t xml:space="preserve">22. </t>
    </r>
    <r>
      <rPr>
        <sz val="11"/>
        <color theme="1"/>
        <rFont val="Arial"/>
        <family val="2"/>
      </rPr>
      <t>Brief</t>
    </r>
    <r>
      <rPr>
        <b/>
        <sz val="11"/>
        <color theme="1"/>
        <rFont val="Arial"/>
        <family val="2"/>
      </rPr>
      <t xml:space="preserve"> </t>
    </r>
    <r>
      <rPr>
        <sz val="11"/>
        <color theme="1"/>
        <rFont val="Arial"/>
        <family val="2"/>
      </rPr>
      <t>Description</t>
    </r>
  </si>
  <si>
    <r>
      <t xml:space="preserve">23. </t>
    </r>
    <r>
      <rPr>
        <sz val="11"/>
        <color theme="1"/>
        <rFont val="Arial"/>
        <family val="2"/>
      </rPr>
      <t>Total</t>
    </r>
    <r>
      <rPr>
        <b/>
        <sz val="11"/>
        <color theme="1"/>
        <rFont val="Arial"/>
        <family val="2"/>
      </rPr>
      <t xml:space="preserve"> </t>
    </r>
    <r>
      <rPr>
        <sz val="11"/>
        <color theme="1"/>
        <rFont val="Arial"/>
        <family val="2"/>
      </rPr>
      <t>Cost (Excluding VAT)</t>
    </r>
  </si>
  <si>
    <r>
      <t xml:space="preserve">24. </t>
    </r>
    <r>
      <rPr>
        <sz val="11"/>
        <color theme="1"/>
        <rFont val="Arial"/>
        <family val="2"/>
      </rPr>
      <t>Total</t>
    </r>
    <r>
      <rPr>
        <b/>
        <sz val="11"/>
        <color theme="1"/>
        <rFont val="Arial"/>
        <family val="2"/>
      </rPr>
      <t xml:space="preserve"> </t>
    </r>
    <r>
      <rPr>
        <sz val="11"/>
        <color theme="1"/>
        <rFont val="Arial"/>
        <family val="2"/>
      </rPr>
      <t>Hours</t>
    </r>
  </si>
  <si>
    <r>
      <t xml:space="preserve">25. </t>
    </r>
    <r>
      <rPr>
        <sz val="11"/>
        <color theme="1"/>
        <rFont val="Arial"/>
        <family val="2"/>
      </rPr>
      <t>Hourly rate (Gross)</t>
    </r>
  </si>
  <si>
    <r>
      <t xml:space="preserve">26. </t>
    </r>
    <r>
      <rPr>
        <sz val="11"/>
        <color theme="1"/>
        <rFont val="Arial"/>
        <family val="2"/>
      </rPr>
      <t>Hours per month</t>
    </r>
  </si>
  <si>
    <r>
      <t xml:space="preserve">27. </t>
    </r>
    <r>
      <rPr>
        <sz val="11"/>
        <color theme="1"/>
        <rFont val="Arial"/>
        <family val="2"/>
      </rPr>
      <t>Hourly rate (Gross)</t>
    </r>
    <r>
      <rPr>
        <b/>
        <sz val="11"/>
        <color theme="1"/>
        <rFont val="Arial"/>
        <family val="2"/>
      </rPr>
      <t xml:space="preserve"> </t>
    </r>
  </si>
  <si>
    <r>
      <rPr>
        <b/>
        <sz val="11"/>
        <color theme="1"/>
        <rFont val="Arial"/>
        <family val="2"/>
      </rPr>
      <t>29</t>
    </r>
    <r>
      <rPr>
        <sz val="11"/>
        <color theme="1"/>
        <rFont val="Arial"/>
        <family val="2"/>
      </rPr>
      <t xml:space="preserve">. If the authority believes it needs to access funding for other items which are not covered by this form or if you have exceeded the grant threshold you can apply for, for any of the sections above, please give concise details of these requirements, the reasons and costs involved here.  Please note - if the authority chooses to use this box your application may take longer to process and we do not guarantee that we will meet the dates in the attached timetable. </t>
    </r>
  </si>
  <si>
    <r>
      <t xml:space="preserve">4. </t>
    </r>
    <r>
      <rPr>
        <sz val="11"/>
        <rFont val="Arial"/>
        <family val="2"/>
      </rPr>
      <t xml:space="preserve">Has your authority received money from the Transparency Fund before? </t>
    </r>
  </si>
  <si>
    <t>Total amount claimed for internet set up</t>
  </si>
  <si>
    <r>
      <t xml:space="preserve">5. </t>
    </r>
    <r>
      <rPr>
        <sz val="11"/>
        <color theme="1"/>
        <rFont val="Arial"/>
        <family val="2"/>
      </rPr>
      <t xml:space="preserve">Is your authority putting an internet connection in place, or has it set up a connection already, solely to comply with the Transparency Code? </t>
    </r>
  </si>
  <si>
    <t>Prior to April 2015</t>
  </si>
  <si>
    <r>
      <t xml:space="preserve">2. </t>
    </r>
    <r>
      <rPr>
        <sz val="11"/>
        <rFont val="Arial"/>
        <family val="2"/>
      </rPr>
      <t>Which county association of local councils area (or Association of Drainage Authorities) is your authority in?</t>
    </r>
  </si>
  <si>
    <t>Bank address</t>
  </si>
  <si>
    <t xml:space="preserve">Approved </t>
  </si>
  <si>
    <t>Not approved</t>
  </si>
  <si>
    <t>Monthly costs - for months up to and including March 2018</t>
  </si>
  <si>
    <r>
      <t xml:space="preserve">17. </t>
    </r>
    <r>
      <rPr>
        <sz val="11"/>
        <color theme="1"/>
        <rFont val="Arial"/>
        <family val="2"/>
      </rPr>
      <t>If the authority is using (or would like to use) another organisation's website which involves a cost, please provide details of the cost per annum (Excluding VAT).</t>
    </r>
    <r>
      <rPr>
        <b/>
        <sz val="11"/>
        <color theme="1"/>
        <rFont val="Arial"/>
        <family val="2"/>
      </rPr>
      <t xml:space="preserve"> If you would like to request money to set up your own website, please leave this section blank. </t>
    </r>
  </si>
  <si>
    <r>
      <t>7.</t>
    </r>
    <r>
      <rPr>
        <sz val="11"/>
        <color theme="1"/>
        <rFont val="Arial"/>
        <family val="2"/>
      </rPr>
      <t xml:space="preserve"> From what date is your authority using the internet to comply with the Transparency Code?        </t>
    </r>
  </si>
  <si>
    <t>If the authority does not currently have access to a website to which it can upload the documents, or if you have received funding from us previously and would like to claim recurring costs, please answer the following questions:</t>
  </si>
  <si>
    <r>
      <t>19.</t>
    </r>
    <r>
      <rPr>
        <sz val="11"/>
        <color theme="1"/>
        <rFont val="Arial"/>
        <family val="2"/>
      </rPr>
      <t xml:space="preserve"> From what date would you like to start claiming funding for monthly website costs? Please note, you may only claim funding for monthly costs if you have set up a website solely to comply with the Transparency Code. </t>
    </r>
  </si>
  <si>
    <r>
      <t xml:space="preserve">28. </t>
    </r>
    <r>
      <rPr>
        <sz val="11"/>
        <color theme="1"/>
        <rFont val="Arial"/>
        <family val="2"/>
      </rPr>
      <t xml:space="preserve">From what date would you like to start claiming funding for monthly staffing costs? Please note, we can only cover staffing costs for the period starting with this date, until the end of the financial year. </t>
    </r>
  </si>
  <si>
    <r>
      <t xml:space="preserve">6. </t>
    </r>
    <r>
      <rPr>
        <sz val="11"/>
        <color theme="1"/>
        <rFont val="Arial"/>
        <family val="2"/>
      </rPr>
      <t>Set up cost for internet connection</t>
    </r>
  </si>
  <si>
    <r>
      <t xml:space="preserve">8. </t>
    </r>
    <r>
      <rPr>
        <sz val="11"/>
        <color theme="1"/>
        <rFont val="Arial"/>
        <family val="2"/>
      </rPr>
      <t>Monthly cost for internet connection</t>
    </r>
  </si>
  <si>
    <r>
      <t xml:space="preserve">1. </t>
    </r>
    <r>
      <rPr>
        <sz val="11"/>
        <rFont val="Arial"/>
        <family val="2"/>
      </rPr>
      <t>What is the name of your authority i.e parish council?</t>
    </r>
  </si>
  <si>
    <r>
      <t xml:space="preserve">14. </t>
    </r>
    <r>
      <rPr>
        <sz val="11"/>
        <color theme="1"/>
        <rFont val="Arial"/>
        <family val="2"/>
      </rPr>
      <t xml:space="preserve">Cost (Excluding VAT) n.b. see Guidance notes for details on combined scanners/printers etc </t>
    </r>
  </si>
  <si>
    <t>Click here to view information on the Fund, including instructions on how to complete the application form.</t>
  </si>
  <si>
    <r>
      <rPr>
        <sz val="11"/>
        <color theme="1"/>
        <rFont val="Calibri"/>
        <family val="2"/>
      </rPr>
      <t xml:space="preserve">© </t>
    </r>
    <r>
      <rPr>
        <sz val="11"/>
        <color theme="1"/>
        <rFont val="Arial"/>
        <family val="2"/>
      </rPr>
      <t>NALC 2017</t>
    </r>
  </si>
  <si>
    <t xml:space="preserve">Yes </t>
  </si>
  <si>
    <t>Pailton Parish Council</t>
  </si>
  <si>
    <t>Lloyds Bank</t>
  </si>
  <si>
    <t>309717</t>
  </si>
  <si>
    <t>01640376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</si>
</sst>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d/m/yy;@"/>
    <numFmt numFmtId="166" formatCode="0.0"/>
  </numFmts>
  <fonts count="19" x14ac:knownFonts="1">
    <font>
      <sz val="11"/>
      <color theme="1"/>
      <name val="Calibri"/>
      <family val="2"/>
      <scheme val="minor"/>
    </font>
    <font>
      <sz val="10"/>
      <color theme="1"/>
      <name val="Arial"/>
      <family val="2"/>
    </font>
    <font>
      <sz val="14"/>
      <color theme="1"/>
      <name val="Arial"/>
      <family val="2"/>
    </font>
    <font>
      <b/>
      <sz val="18"/>
      <name val="Arial"/>
      <family val="2"/>
    </font>
    <font>
      <b/>
      <sz val="11"/>
      <color theme="1"/>
      <name val="Arial"/>
      <family val="2"/>
    </font>
    <font>
      <b/>
      <sz val="11"/>
      <name val="Arial"/>
      <family val="2"/>
    </font>
    <font>
      <sz val="11"/>
      <name val="Arial"/>
      <family val="2"/>
    </font>
    <font>
      <sz val="11"/>
      <color theme="1"/>
      <name val="Arial"/>
      <family val="2"/>
    </font>
    <font>
      <b/>
      <i/>
      <sz val="11"/>
      <color theme="1"/>
      <name val="Arial"/>
      <family val="2"/>
    </font>
    <font>
      <sz val="11"/>
      <color theme="1"/>
      <name val="Calibri"/>
      <family val="2"/>
    </font>
    <font>
      <b/>
      <i/>
      <sz val="11"/>
      <name val="Arial"/>
      <family val="2"/>
    </font>
    <font>
      <b/>
      <sz val="16"/>
      <name val="Arial"/>
      <family val="2"/>
    </font>
    <font>
      <sz val="10"/>
      <name val="Arial"/>
      <family val="2"/>
    </font>
    <font>
      <sz val="11"/>
      <name val="Calibri"/>
      <family val="2"/>
      <scheme val="minor"/>
    </font>
    <font>
      <sz val="11"/>
      <name val="Calibri"/>
      <family val="2"/>
    </font>
    <font>
      <sz val="12"/>
      <name val="Arial"/>
      <family val="2"/>
    </font>
    <font>
      <sz val="14"/>
      <name val="Arial"/>
      <family val="2"/>
    </font>
    <font>
      <sz val="10"/>
      <color rgb="FFF8F8F8"/>
      <name val="Arial"/>
      <family val="2"/>
    </font>
    <font>
      <sz val="14"/>
      <color rgb="FFF8F8F8"/>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AFBCD"/>
        <bgColor indexed="64"/>
      </patternFill>
    </fill>
    <fill>
      <patternFill patternType="solid">
        <fgColor rgb="FFFFC000"/>
        <bgColor indexed="64"/>
      </patternFill>
    </fill>
  </fills>
  <borders count="76">
    <border>
      <left/>
      <right/>
      <top/>
      <bottom/>
      <diagonal/>
    </border>
    <border>
      <left style="medium">
        <color indexed="64"/>
      </left>
      <right/>
      <top/>
      <bottom style="medium">
        <color indexed="64"/>
      </bottom>
      <diagonal/>
    </border>
    <border>
      <left style="medium">
        <color indexed="64"/>
      </left>
      <right style="thin">
        <color theme="1"/>
      </right>
      <top/>
      <bottom style="thin">
        <color theme="1"/>
      </bottom>
      <diagonal/>
    </border>
    <border>
      <left style="medium">
        <color indexed="64"/>
      </left>
      <right style="thin">
        <color theme="1"/>
      </right>
      <top style="thin">
        <color theme="1"/>
      </top>
      <bottom style="thin">
        <color theme="1"/>
      </bottom>
      <diagonal/>
    </border>
    <border>
      <left style="medium">
        <color indexed="64"/>
      </left>
      <right style="thin">
        <color theme="1"/>
      </right>
      <top style="thin">
        <color theme="1"/>
      </top>
      <bottom/>
      <diagonal/>
    </border>
    <border>
      <left style="medium">
        <color indexed="64"/>
      </left>
      <right style="thin">
        <color theme="1"/>
      </right>
      <top style="thin">
        <color theme="1"/>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theme="1"/>
      </right>
      <top style="medium">
        <color indexed="64"/>
      </top>
      <bottom style="thin">
        <color theme="1"/>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style="thin">
        <color theme="1"/>
      </top>
      <bottom style="thin">
        <color theme="1"/>
      </bottom>
      <diagonal/>
    </border>
    <border>
      <left style="thin">
        <color theme="1"/>
      </left>
      <right/>
      <top/>
      <bottom style="thin">
        <color theme="1"/>
      </bottom>
      <diagonal/>
    </border>
    <border>
      <left style="thin">
        <color theme="1"/>
      </left>
      <right/>
      <top style="thin">
        <color theme="1"/>
      </top>
      <bottom style="medium">
        <color indexed="64"/>
      </bottom>
      <diagonal/>
    </border>
    <border>
      <left style="thin">
        <color theme="1"/>
      </left>
      <right/>
      <top style="thin">
        <color theme="1"/>
      </top>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style="medium">
        <color indexed="64"/>
      </left>
      <right style="medium">
        <color indexed="64"/>
      </right>
      <top style="thin">
        <color theme="1"/>
      </top>
      <bottom/>
      <diagonal/>
    </border>
    <border>
      <left style="medium">
        <color indexed="64"/>
      </left>
      <right style="medium">
        <color indexed="64"/>
      </right>
      <top style="thin">
        <color indexed="64"/>
      </top>
      <bottom style="thin">
        <color indexed="64"/>
      </bottom>
      <diagonal/>
    </border>
    <border>
      <left style="thin">
        <color theme="1"/>
      </left>
      <right/>
      <top style="medium">
        <color indexed="64"/>
      </top>
      <bottom style="thin">
        <color theme="1"/>
      </bottom>
      <diagonal/>
    </border>
    <border>
      <left/>
      <right style="medium">
        <color indexed="64"/>
      </right>
      <top style="thin">
        <color indexed="64"/>
      </top>
      <bottom/>
      <diagonal/>
    </border>
    <border>
      <left style="thin">
        <color rgb="FFDDD9C3"/>
      </left>
      <right style="thin">
        <color rgb="FFDDD9C3"/>
      </right>
      <top style="thin">
        <color rgb="FFDDD9C3"/>
      </top>
      <bottom style="thin">
        <color rgb="FFDDD9C3"/>
      </bottom>
      <diagonal/>
    </border>
    <border>
      <left style="medium">
        <color indexed="64"/>
      </left>
      <right style="thin">
        <color theme="1"/>
      </right>
      <top/>
      <bottom/>
      <diagonal/>
    </border>
    <border>
      <left style="thin">
        <color theme="1"/>
      </left>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theme="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theme="1"/>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theme="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theme="1"/>
      </top>
      <bottom style="thin">
        <color theme="1"/>
      </bottom>
      <diagonal/>
    </border>
    <border>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theme="1"/>
      </bottom>
      <diagonal/>
    </border>
    <border>
      <left/>
      <right/>
      <top style="thin">
        <color indexed="64"/>
      </top>
      <bottom style="thin">
        <color theme="1"/>
      </bottom>
      <diagonal/>
    </border>
    <border>
      <left/>
      <right style="medium">
        <color indexed="64"/>
      </right>
      <top style="thin">
        <color indexed="64"/>
      </top>
      <bottom style="thin">
        <color theme="1"/>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theme="0"/>
      </right>
      <top/>
      <bottom style="thin">
        <color theme="0"/>
      </bottom>
      <diagonal/>
    </border>
  </borders>
  <cellStyleXfs count="1">
    <xf numFmtId="0" fontId="0" fillId="0" borderId="0"/>
  </cellStyleXfs>
  <cellXfs count="184">
    <xf numFmtId="0" fontId="0" fillId="0" borderId="0" xfId="0"/>
    <xf numFmtId="0" fontId="1" fillId="0" borderId="0" xfId="0" applyFont="1" applyBorder="1" applyAlignment="1">
      <alignment vertical="center" wrapText="1"/>
    </xf>
    <xf numFmtId="0" fontId="1" fillId="0" borderId="6" xfId="0" applyFont="1" applyBorder="1" applyAlignment="1">
      <alignment vertical="center"/>
    </xf>
    <xf numFmtId="0" fontId="1" fillId="0" borderId="0"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1" fillId="0" borderId="1" xfId="0" applyFont="1" applyBorder="1" applyAlignment="1">
      <alignment vertical="center"/>
    </xf>
    <xf numFmtId="1" fontId="1" fillId="0" borderId="0" xfId="0" applyNumberFormat="1" applyFont="1" applyBorder="1" applyAlignment="1">
      <alignment horizontal="left" vertical="center" wrapText="1"/>
    </xf>
    <xf numFmtId="2" fontId="6" fillId="2" borderId="37" xfId="0" applyNumberFormat="1" applyFont="1" applyFill="1" applyBorder="1" applyAlignment="1" applyProtection="1">
      <alignment horizontal="center" vertical="center" wrapText="1"/>
      <protection locked="0"/>
    </xf>
    <xf numFmtId="165" fontId="6" fillId="2" borderId="46" xfId="0" applyNumberFormat="1" applyFont="1" applyFill="1" applyBorder="1" applyAlignment="1" applyProtection="1">
      <alignment horizontal="center" vertical="center" wrapText="1"/>
      <protection locked="0"/>
    </xf>
    <xf numFmtId="164" fontId="6" fillId="2" borderId="34" xfId="0" applyNumberFormat="1" applyFont="1" applyFill="1" applyBorder="1" applyAlignment="1" applyProtection="1">
      <alignment horizontal="center" vertical="center" wrapText="1"/>
      <protection locked="0"/>
    </xf>
    <xf numFmtId="164" fontId="5" fillId="2" borderId="64" xfId="0" applyNumberFormat="1" applyFont="1" applyFill="1" applyBorder="1" applyAlignment="1" applyProtection="1">
      <alignment horizontal="center" vertical="center" wrapText="1"/>
    </xf>
    <xf numFmtId="14" fontId="6" fillId="2" borderId="19" xfId="0" applyNumberFormat="1" applyFont="1" applyFill="1" applyBorder="1" applyAlignment="1" applyProtection="1">
      <alignment horizontal="center" vertical="center" wrapText="1"/>
      <protection locked="0"/>
    </xf>
    <xf numFmtId="164" fontId="5" fillId="2" borderId="32" xfId="0" applyNumberFormat="1" applyFont="1" applyFill="1" applyBorder="1" applyAlignment="1" applyProtection="1">
      <alignment horizontal="center" vertical="center" wrapText="1"/>
    </xf>
    <xf numFmtId="164" fontId="6" fillId="2" borderId="16" xfId="0" applyNumberFormat="1" applyFont="1" applyFill="1" applyBorder="1" applyAlignment="1" applyProtection="1">
      <alignment horizontal="center" vertical="center" wrapText="1"/>
      <protection locked="0"/>
    </xf>
    <xf numFmtId="14" fontId="6" fillId="2" borderId="46" xfId="0" applyNumberFormat="1" applyFont="1" applyFill="1" applyBorder="1" applyAlignment="1" applyProtection="1">
      <alignment horizontal="center" vertical="center" wrapText="1"/>
      <protection locked="0"/>
    </xf>
    <xf numFmtId="164" fontId="5" fillId="2" borderId="46" xfId="0" applyNumberFormat="1" applyFont="1" applyFill="1" applyBorder="1" applyAlignment="1" applyProtection="1">
      <alignment horizontal="center" vertical="center" wrapText="1"/>
    </xf>
    <xf numFmtId="1" fontId="7" fillId="3" borderId="13" xfId="0" applyNumberFormat="1" applyFont="1" applyFill="1" applyBorder="1" applyAlignment="1" applyProtection="1">
      <alignment horizontal="left" vertical="center" wrapText="1"/>
    </xf>
    <xf numFmtId="164" fontId="6" fillId="2" borderId="19" xfId="0" applyNumberFormat="1" applyFont="1" applyFill="1" applyBorder="1" applyAlignment="1" applyProtection="1">
      <alignment horizontal="center" vertical="center" wrapText="1"/>
      <protection locked="0"/>
    </xf>
    <xf numFmtId="164" fontId="5" fillId="2" borderId="18"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pplyProtection="1">
      <alignment horizontal="center" vertical="center" wrapText="1"/>
      <protection locked="0"/>
    </xf>
    <xf numFmtId="164" fontId="5" fillId="2" borderId="32" xfId="0" applyNumberFormat="1" applyFont="1" applyFill="1" applyBorder="1" applyAlignment="1" applyProtection="1">
      <alignment horizontal="center" vertical="center" wrapText="1"/>
      <protection locked="0"/>
    </xf>
    <xf numFmtId="164" fontId="7" fillId="0" borderId="10" xfId="0" applyNumberFormat="1" applyFont="1" applyFill="1" applyBorder="1" applyAlignment="1" applyProtection="1">
      <alignment horizontal="center" vertical="center" wrapText="1"/>
      <protection locked="0"/>
    </xf>
    <xf numFmtId="164" fontId="6" fillId="2" borderId="46" xfId="0" applyNumberFormat="1" applyFont="1" applyFill="1" applyBorder="1" applyAlignment="1" applyProtection="1">
      <alignment horizontal="center" vertical="center" wrapText="1"/>
      <protection locked="0"/>
    </xf>
    <xf numFmtId="164" fontId="6" fillId="2" borderId="18" xfId="0" applyNumberFormat="1" applyFont="1" applyFill="1" applyBorder="1" applyAlignment="1" applyProtection="1">
      <alignment horizontal="center" vertical="center" wrapText="1"/>
      <protection locked="0"/>
    </xf>
    <xf numFmtId="49" fontId="6" fillId="2" borderId="46" xfId="0" applyNumberFormat="1" applyFont="1" applyFill="1" applyBorder="1" applyAlignment="1" applyProtection="1">
      <alignment horizontal="center" vertical="center" wrapText="1"/>
      <protection locked="0"/>
    </xf>
    <xf numFmtId="49" fontId="7" fillId="0" borderId="46" xfId="0" applyNumberFormat="1" applyFont="1" applyBorder="1" applyAlignment="1" applyProtection="1">
      <alignment horizontal="center" vertical="center" wrapText="1"/>
      <protection locked="0"/>
    </xf>
    <xf numFmtId="49" fontId="7" fillId="0" borderId="31" xfId="0" applyNumberFormat="1" applyFont="1" applyBorder="1" applyAlignment="1" applyProtection="1">
      <alignment horizontal="center" vertical="center" wrapText="1"/>
      <protection locked="0"/>
    </xf>
    <xf numFmtId="49" fontId="6" fillId="2" borderId="25" xfId="0" applyNumberFormat="1" applyFont="1" applyFill="1" applyBorder="1" applyAlignment="1" applyProtection="1">
      <alignment horizontal="center" vertical="center" wrapText="1"/>
      <protection locked="0"/>
    </xf>
    <xf numFmtId="49" fontId="6" fillId="0" borderId="17" xfId="0" applyNumberFormat="1" applyFont="1" applyFill="1" applyBorder="1" applyAlignment="1" applyProtection="1">
      <alignment horizontal="center" vertical="center" wrapText="1"/>
      <protection locked="0"/>
    </xf>
    <xf numFmtId="49" fontId="6" fillId="0" borderId="16" xfId="0" applyNumberFormat="1" applyFont="1" applyFill="1" applyBorder="1" applyAlignment="1" applyProtection="1">
      <alignment horizontal="center" vertical="center" wrapText="1"/>
      <protection locked="0"/>
    </xf>
    <xf numFmtId="164" fontId="6" fillId="0" borderId="29" xfId="0" applyNumberFormat="1" applyFont="1" applyFill="1" applyBorder="1" applyAlignment="1" applyProtection="1">
      <alignment horizontal="center" vertical="center" wrapText="1"/>
      <protection locked="0"/>
    </xf>
    <xf numFmtId="49" fontId="6" fillId="2" borderId="12" xfId="0" applyNumberFormat="1" applyFont="1" applyFill="1" applyBorder="1" applyAlignment="1" applyProtection="1">
      <alignment horizontal="center" vertical="center" wrapText="1"/>
      <protection locked="0"/>
    </xf>
    <xf numFmtId="166" fontId="6" fillId="2" borderId="16" xfId="0" applyNumberFormat="1" applyFont="1" applyFill="1" applyBorder="1" applyAlignment="1" applyProtection="1">
      <alignment horizontal="center" vertical="center" wrapText="1"/>
      <protection locked="0"/>
    </xf>
    <xf numFmtId="2" fontId="6" fillId="2" borderId="16" xfId="0" applyNumberFormat="1" applyFont="1" applyFill="1" applyBorder="1" applyAlignment="1" applyProtection="1">
      <alignment horizontal="center" vertical="center" wrapText="1"/>
      <protection locked="0"/>
    </xf>
    <xf numFmtId="0" fontId="4" fillId="4" borderId="51" xfId="0" applyFont="1" applyFill="1" applyBorder="1" applyAlignment="1" applyProtection="1">
      <alignment horizontal="center" vertical="center" wrapText="1"/>
    </xf>
    <xf numFmtId="1" fontId="10" fillId="4" borderId="7" xfId="0" applyNumberFormat="1" applyFont="1" applyFill="1" applyBorder="1" applyAlignment="1" applyProtection="1">
      <alignment vertical="center" wrapText="1"/>
    </xf>
    <xf numFmtId="1" fontId="10" fillId="4" borderId="38" xfId="0" applyNumberFormat="1" applyFont="1" applyFill="1" applyBorder="1" applyAlignment="1" applyProtection="1">
      <alignment horizontal="left" vertical="center" wrapText="1"/>
    </xf>
    <xf numFmtId="0" fontId="5" fillId="4" borderId="52" xfId="0" applyFont="1" applyFill="1" applyBorder="1" applyAlignment="1" applyProtection="1">
      <alignment vertical="center" wrapText="1"/>
    </xf>
    <xf numFmtId="0" fontId="5" fillId="4" borderId="48" xfId="0" applyFont="1" applyFill="1" applyBorder="1" applyAlignment="1" applyProtection="1">
      <alignment vertical="center" wrapText="1"/>
    </xf>
    <xf numFmtId="0" fontId="5" fillId="4" borderId="33" xfId="0" applyFont="1" applyFill="1" applyBorder="1" applyAlignment="1" applyProtection="1">
      <alignment vertical="center" wrapText="1"/>
    </xf>
    <xf numFmtId="0" fontId="5" fillId="4" borderId="10" xfId="0" applyFont="1" applyFill="1" applyBorder="1" applyAlignment="1" applyProtection="1">
      <alignment vertical="center" wrapText="1"/>
    </xf>
    <xf numFmtId="0" fontId="4" fillId="4" borderId="66" xfId="0" applyFont="1" applyFill="1" applyBorder="1" applyAlignment="1" applyProtection="1">
      <alignment vertical="center" wrapText="1"/>
    </xf>
    <xf numFmtId="0" fontId="4" fillId="4" borderId="10" xfId="0" applyFont="1" applyFill="1" applyBorder="1" applyAlignment="1" applyProtection="1">
      <alignment horizontal="left" vertical="center" wrapText="1"/>
    </xf>
    <xf numFmtId="0" fontId="4" fillId="4" borderId="60" xfId="0" applyFont="1" applyFill="1" applyBorder="1" applyAlignment="1" applyProtection="1">
      <alignment horizontal="left" vertical="center" wrapText="1"/>
    </xf>
    <xf numFmtId="1" fontId="10" fillId="4" borderId="59" xfId="0" applyNumberFormat="1" applyFont="1" applyFill="1" applyBorder="1" applyAlignment="1" applyProtection="1">
      <alignment horizontal="left" vertical="center" wrapText="1"/>
    </xf>
    <xf numFmtId="1" fontId="10" fillId="4" borderId="35" xfId="0" applyNumberFormat="1" applyFont="1" applyFill="1" applyBorder="1" applyAlignment="1" applyProtection="1">
      <alignment horizontal="left" vertical="center" wrapText="1"/>
    </xf>
    <xf numFmtId="0" fontId="4" fillId="4" borderId="63" xfId="0" applyFont="1" applyFill="1" applyBorder="1" applyAlignment="1" applyProtection="1">
      <alignment horizontal="left" vertical="center" wrapText="1"/>
    </xf>
    <xf numFmtId="1" fontId="10" fillId="4" borderId="65" xfId="0" applyNumberFormat="1" applyFont="1" applyFill="1" applyBorder="1" applyAlignment="1" applyProtection="1">
      <alignment horizontal="left" vertical="center" wrapText="1"/>
    </xf>
    <xf numFmtId="0" fontId="4" fillId="4" borderId="36" xfId="0" applyFont="1" applyFill="1" applyBorder="1" applyAlignment="1" applyProtection="1">
      <alignment vertical="center" wrapText="1"/>
    </xf>
    <xf numFmtId="0" fontId="4" fillId="4" borderId="40" xfId="0" applyFont="1" applyFill="1" applyBorder="1" applyAlignment="1" applyProtection="1">
      <alignment horizontal="left" vertical="center" wrapText="1"/>
    </xf>
    <xf numFmtId="0" fontId="7" fillId="4" borderId="66" xfId="0" applyFont="1" applyFill="1" applyBorder="1" applyAlignment="1" applyProtection="1">
      <alignment vertical="center" wrapText="1"/>
    </xf>
    <xf numFmtId="1" fontId="10" fillId="4" borderId="55" xfId="0" applyNumberFormat="1" applyFont="1" applyFill="1" applyBorder="1" applyAlignment="1" applyProtection="1">
      <alignment horizontal="left" vertical="center" wrapText="1"/>
    </xf>
    <xf numFmtId="0" fontId="7" fillId="4" borderId="40" xfId="0" applyFont="1" applyFill="1" applyBorder="1" applyAlignment="1" applyProtection="1">
      <alignment vertical="center" wrapText="1"/>
    </xf>
    <xf numFmtId="0" fontId="4" fillId="4" borderId="9" xfId="0" applyFont="1" applyFill="1" applyBorder="1" applyAlignment="1" applyProtection="1">
      <alignment vertical="center" wrapText="1"/>
    </xf>
    <xf numFmtId="1" fontId="10" fillId="4" borderId="20" xfId="0" applyNumberFormat="1" applyFont="1" applyFill="1" applyBorder="1" applyAlignment="1" applyProtection="1">
      <alignment horizontal="left" vertical="center" wrapText="1"/>
    </xf>
    <xf numFmtId="0" fontId="4" fillId="4" borderId="5" xfId="0" applyFont="1" applyFill="1" applyBorder="1" applyAlignment="1" applyProtection="1">
      <alignment horizontal="left" vertical="center" wrapText="1"/>
    </xf>
    <xf numFmtId="1" fontId="10" fillId="4" borderId="22" xfId="0" applyNumberFormat="1" applyFont="1" applyFill="1" applyBorder="1" applyAlignment="1" applyProtection="1">
      <alignment horizontal="left" vertical="center" wrapText="1"/>
    </xf>
    <xf numFmtId="0" fontId="4" fillId="4" borderId="2" xfId="0" applyFont="1" applyFill="1" applyBorder="1" applyAlignment="1" applyProtection="1">
      <alignment vertical="center" wrapText="1"/>
    </xf>
    <xf numFmtId="0" fontId="4" fillId="4" borderId="3" xfId="0" applyFont="1" applyFill="1" applyBorder="1" applyAlignment="1" applyProtection="1">
      <alignment horizontal="left" vertical="center" wrapText="1"/>
    </xf>
    <xf numFmtId="1" fontId="10" fillId="4" borderId="39" xfId="0" applyNumberFormat="1" applyFont="1" applyFill="1" applyBorder="1" applyAlignment="1" applyProtection="1">
      <alignment horizontal="center" vertical="center" wrapText="1"/>
    </xf>
    <xf numFmtId="1" fontId="10" fillId="4" borderId="59" xfId="0" applyNumberFormat="1" applyFont="1" applyFill="1" applyBorder="1" applyAlignment="1" applyProtection="1">
      <alignment horizontal="center" vertical="center" wrapText="1"/>
    </xf>
    <xf numFmtId="1" fontId="10" fillId="4" borderId="74" xfId="0" applyNumberFormat="1" applyFont="1" applyFill="1" applyBorder="1" applyAlignment="1" applyProtection="1">
      <alignment horizontal="center" vertical="center" wrapText="1"/>
    </xf>
    <xf numFmtId="0" fontId="4" fillId="4" borderId="28" xfId="0" applyFont="1" applyFill="1" applyBorder="1" applyAlignment="1" applyProtection="1">
      <alignment horizontal="left" vertical="center" wrapText="1"/>
    </xf>
    <xf numFmtId="1" fontId="10" fillId="4" borderId="30" xfId="0" applyNumberFormat="1" applyFont="1" applyFill="1" applyBorder="1" applyAlignment="1" applyProtection="1">
      <alignment horizontal="center" vertical="center" wrapText="1"/>
    </xf>
    <xf numFmtId="1" fontId="10" fillId="4" borderId="23" xfId="0" applyNumberFormat="1" applyFont="1" applyFill="1" applyBorder="1" applyAlignment="1" applyProtection="1">
      <alignment horizontal="center" vertical="center" wrapText="1"/>
    </xf>
    <xf numFmtId="1" fontId="10" fillId="4" borderId="55" xfId="0" applyNumberFormat="1" applyFont="1" applyFill="1" applyBorder="1" applyAlignment="1" applyProtection="1">
      <alignment horizontal="center" vertical="center" wrapText="1"/>
    </xf>
    <xf numFmtId="1" fontId="10" fillId="4" borderId="24" xfId="0" applyNumberFormat="1" applyFont="1" applyFill="1" applyBorder="1" applyAlignment="1" applyProtection="1">
      <alignment horizontal="center" vertical="center" wrapText="1"/>
    </xf>
    <xf numFmtId="1" fontId="10" fillId="4" borderId="21" xfId="0" applyNumberFormat="1" applyFont="1" applyFill="1" applyBorder="1" applyAlignment="1" applyProtection="1">
      <alignment horizontal="left" vertical="center" wrapText="1"/>
    </xf>
    <xf numFmtId="0" fontId="4" fillId="4" borderId="4" xfId="0" applyFont="1" applyFill="1" applyBorder="1" applyAlignment="1" applyProtection="1">
      <alignment horizontal="left" vertical="center" wrapText="1"/>
    </xf>
    <xf numFmtId="1" fontId="10" fillId="4" borderId="23" xfId="0" applyNumberFormat="1" applyFont="1" applyFill="1" applyBorder="1" applyAlignment="1" applyProtection="1">
      <alignment horizontal="left" vertical="center" wrapText="1"/>
    </xf>
    <xf numFmtId="1" fontId="4" fillId="4" borderId="13" xfId="0" applyNumberFormat="1" applyFont="1" applyFill="1" applyBorder="1" applyAlignment="1" applyProtection="1">
      <alignment horizontal="left" vertical="center" wrapText="1"/>
    </xf>
    <xf numFmtId="1" fontId="7" fillId="4" borderId="6" xfId="0" applyNumberFormat="1" applyFont="1" applyFill="1" applyBorder="1" applyAlignment="1" applyProtection="1">
      <alignment horizontal="left" vertical="center" wrapText="1"/>
    </xf>
    <xf numFmtId="1" fontId="7" fillId="4" borderId="10" xfId="0" applyNumberFormat="1" applyFont="1" applyFill="1" applyBorder="1" applyAlignment="1" applyProtection="1">
      <alignment horizontal="left" vertical="center" wrapText="1"/>
    </xf>
    <xf numFmtId="1" fontId="7" fillId="4" borderId="40" xfId="0" applyNumberFormat="1" applyFont="1" applyFill="1" applyBorder="1" applyAlignment="1" applyProtection="1">
      <alignment horizontal="left" vertical="center" wrapText="1"/>
    </xf>
    <xf numFmtId="49" fontId="6" fillId="2" borderId="31" xfId="0" applyNumberFormat="1" applyFont="1" applyFill="1" applyBorder="1" applyAlignment="1" applyProtection="1">
      <alignment horizontal="center" vertical="center" wrapText="1"/>
      <protection locked="0"/>
    </xf>
    <xf numFmtId="1" fontId="10" fillId="4" borderId="39" xfId="0" applyNumberFormat="1" applyFont="1" applyFill="1" applyBorder="1" applyAlignment="1" applyProtection="1">
      <alignment vertical="center" wrapText="1"/>
    </xf>
    <xf numFmtId="0" fontId="12" fillId="0" borderId="75" xfId="0" applyFont="1" applyBorder="1" applyAlignment="1">
      <alignment vertical="center"/>
    </xf>
    <xf numFmtId="0" fontId="12" fillId="0" borderId="0" xfId="0" applyFont="1" applyBorder="1" applyAlignment="1">
      <alignment vertical="center"/>
    </xf>
    <xf numFmtId="164" fontId="12" fillId="0" borderId="0" xfId="0" applyNumberFormat="1" applyFont="1" applyBorder="1" applyAlignment="1">
      <alignment vertical="center"/>
    </xf>
    <xf numFmtId="0" fontId="13" fillId="0" borderId="0" xfId="0" applyFont="1"/>
    <xf numFmtId="0" fontId="12" fillId="0" borderId="0" xfId="0" applyFont="1" applyBorder="1" applyAlignment="1">
      <alignment vertical="center" wrapText="1"/>
    </xf>
    <xf numFmtId="164" fontId="12" fillId="0" borderId="0" xfId="0" applyNumberFormat="1" applyFont="1" applyBorder="1" applyAlignment="1">
      <alignment vertical="center" wrapText="1"/>
    </xf>
    <xf numFmtId="0" fontId="14" fillId="0" borderId="27" xfId="0" applyFont="1" applyBorder="1" applyAlignment="1">
      <alignment vertical="center" wrapText="1"/>
    </xf>
    <xf numFmtId="0" fontId="15" fillId="0" borderId="0" xfId="0" applyFont="1" applyBorder="1" applyAlignment="1">
      <alignment vertical="center" wrapText="1"/>
    </xf>
    <xf numFmtId="17" fontId="12" fillId="0" borderId="0" xfId="0" applyNumberFormat="1" applyFont="1" applyBorder="1" applyAlignment="1">
      <alignment vertical="center"/>
    </xf>
    <xf numFmtId="0" fontId="12" fillId="0" borderId="0" xfId="0" applyFont="1" applyBorder="1" applyAlignment="1" applyProtection="1">
      <alignment vertical="center" wrapText="1"/>
    </xf>
    <xf numFmtId="164" fontId="12" fillId="0" borderId="0" xfId="0" applyNumberFormat="1" applyFont="1" applyBorder="1" applyAlignment="1" applyProtection="1">
      <alignment vertical="center" wrapText="1"/>
    </xf>
    <xf numFmtId="0" fontId="15" fillId="0" borderId="0" xfId="0" applyFont="1" applyBorder="1" applyAlignment="1" applyProtection="1">
      <alignment vertical="center" wrapText="1"/>
    </xf>
    <xf numFmtId="0" fontId="12" fillId="0" borderId="0" xfId="0" applyFont="1" applyBorder="1" applyAlignment="1" applyProtection="1">
      <alignment vertical="center"/>
    </xf>
    <xf numFmtId="44" fontId="12" fillId="0" borderId="0" xfId="0" applyNumberFormat="1" applyFont="1" applyBorder="1" applyAlignment="1" applyProtection="1">
      <alignment vertical="center" wrapText="1"/>
    </xf>
    <xf numFmtId="164" fontId="12" fillId="0" borderId="0" xfId="0" applyNumberFormat="1" applyFont="1" applyBorder="1" applyAlignment="1" applyProtection="1">
      <alignment vertical="center"/>
    </xf>
    <xf numFmtId="0" fontId="12" fillId="0" borderId="0" xfId="0" applyFont="1" applyFill="1" applyBorder="1" applyAlignment="1" applyProtection="1">
      <alignment vertical="center" wrapText="1"/>
    </xf>
    <xf numFmtId="14" fontId="12" fillId="0" borderId="0" xfId="0" applyNumberFormat="1" applyFont="1" applyBorder="1" applyAlignment="1" applyProtection="1">
      <alignment vertical="center" wrapText="1"/>
    </xf>
    <xf numFmtId="0" fontId="10" fillId="4" borderId="39" xfId="0" applyFont="1" applyFill="1" applyBorder="1" applyAlignment="1" applyProtection="1">
      <alignment horizontal="center" vertical="center" wrapText="1"/>
    </xf>
    <xf numFmtId="0" fontId="16" fillId="0" borderId="0" xfId="0" applyFont="1" applyBorder="1" applyAlignment="1" applyProtection="1">
      <alignment vertical="center"/>
    </xf>
    <xf numFmtId="0" fontId="16" fillId="0" borderId="0" xfId="0" applyFont="1" applyBorder="1" applyAlignment="1" applyProtection="1">
      <alignment vertical="center" wrapText="1"/>
    </xf>
    <xf numFmtId="164" fontId="16" fillId="0" borderId="0" xfId="0" applyNumberFormat="1" applyFont="1" applyBorder="1" applyAlignment="1" applyProtection="1">
      <alignment vertical="center" wrapText="1"/>
    </xf>
    <xf numFmtId="0" fontId="16" fillId="0" borderId="0" xfId="0" applyFont="1" applyBorder="1" applyAlignment="1">
      <alignment vertical="center"/>
    </xf>
    <xf numFmtId="14" fontId="17" fillId="0" borderId="0" xfId="0" applyNumberFormat="1" applyFont="1" applyBorder="1" applyAlignment="1">
      <alignment vertical="center"/>
    </xf>
    <xf numFmtId="164" fontId="17" fillId="0" borderId="0" xfId="0" applyNumberFormat="1" applyFont="1" applyBorder="1" applyAlignment="1">
      <alignment vertical="center"/>
    </xf>
    <xf numFmtId="2" fontId="17" fillId="0" borderId="0" xfId="0" applyNumberFormat="1" applyFont="1" applyBorder="1" applyAlignment="1" applyProtection="1">
      <alignment vertical="center" wrapText="1"/>
    </xf>
    <xf numFmtId="164" fontId="17" fillId="0" borderId="0" xfId="0" applyNumberFormat="1" applyFont="1" applyBorder="1" applyAlignment="1" applyProtection="1">
      <alignment vertical="center"/>
    </xf>
    <xf numFmtId="1" fontId="17" fillId="0" borderId="0" xfId="0" applyNumberFormat="1" applyFont="1" applyBorder="1" applyAlignment="1" applyProtection="1">
      <alignment vertical="center"/>
    </xf>
    <xf numFmtId="2" fontId="17" fillId="0" borderId="0" xfId="0" applyNumberFormat="1" applyFont="1" applyBorder="1" applyAlignment="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vertical="center"/>
    </xf>
    <xf numFmtId="0" fontId="17" fillId="0" borderId="0" xfId="0" applyFont="1" applyBorder="1" applyAlignment="1">
      <alignment vertical="center"/>
    </xf>
    <xf numFmtId="49" fontId="7" fillId="2" borderId="46" xfId="0" applyNumberFormat="1" applyFont="1" applyFill="1" applyBorder="1" applyAlignment="1" applyProtection="1">
      <alignment horizontal="center" vertical="center" wrapText="1"/>
      <protection locked="0"/>
    </xf>
    <xf numFmtId="49" fontId="7" fillId="2" borderId="59" xfId="0" applyNumberFormat="1" applyFont="1" applyFill="1" applyBorder="1" applyAlignment="1" applyProtection="1">
      <alignment horizontal="center" vertical="center" wrapText="1"/>
      <protection locked="0"/>
    </xf>
    <xf numFmtId="49" fontId="7" fillId="0" borderId="11" xfId="0" applyNumberFormat="1" applyFont="1" applyFill="1" applyBorder="1" applyAlignment="1" applyProtection="1">
      <alignment horizontal="center" vertical="center" wrapText="1"/>
      <protection locked="0"/>
    </xf>
    <xf numFmtId="49" fontId="7" fillId="0" borderId="42" xfId="0" applyNumberFormat="1" applyFont="1" applyFill="1" applyBorder="1" applyAlignment="1" applyProtection="1">
      <alignment horizontal="center" vertical="center" wrapText="1"/>
      <protection locked="0"/>
    </xf>
    <xf numFmtId="49" fontId="7" fillId="0" borderId="43" xfId="0" applyNumberFormat="1" applyFont="1" applyFill="1" applyBorder="1" applyAlignment="1" applyProtection="1">
      <alignment horizontal="center" vertical="center" wrapText="1"/>
      <protection locked="0"/>
    </xf>
    <xf numFmtId="49" fontId="7" fillId="0" borderId="6" xfId="0" applyNumberFormat="1"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horizontal="center" vertical="center" wrapText="1"/>
      <protection locked="0"/>
    </xf>
    <xf numFmtId="49" fontId="7" fillId="0" borderId="7"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49" fontId="7" fillId="0" borderId="8" xfId="0" applyNumberFormat="1" applyFont="1" applyFill="1" applyBorder="1" applyAlignment="1" applyProtection="1">
      <alignment horizontal="center" vertical="center" wrapText="1"/>
      <protection locked="0"/>
    </xf>
    <xf numFmtId="49" fontId="7" fillId="0" borderId="45" xfId="0" applyNumberFormat="1" applyFont="1" applyFill="1" applyBorder="1" applyAlignment="1" applyProtection="1">
      <alignment horizontal="center" vertical="center" wrapText="1"/>
      <protection locked="0"/>
    </xf>
    <xf numFmtId="1" fontId="4" fillId="4" borderId="36" xfId="0" applyNumberFormat="1" applyFont="1" applyFill="1" applyBorder="1" applyAlignment="1" applyProtection="1">
      <alignment horizontal="center" vertical="center" wrapText="1"/>
    </xf>
    <xf numFmtId="1" fontId="4" fillId="4" borderId="37" xfId="0" applyNumberFormat="1" applyFont="1" applyFill="1" applyBorder="1" applyAlignment="1" applyProtection="1">
      <alignment horizontal="center" vertical="center" wrapText="1"/>
    </xf>
    <xf numFmtId="1" fontId="4" fillId="4" borderId="38" xfId="0" applyNumberFormat="1" applyFont="1" applyFill="1" applyBorder="1" applyAlignment="1" applyProtection="1">
      <alignment horizontal="center" vertical="center" wrapText="1"/>
    </xf>
    <xf numFmtId="49" fontId="6" fillId="2" borderId="19" xfId="0" applyNumberFormat="1" applyFont="1" applyFill="1" applyBorder="1" applyAlignment="1" applyProtection="1">
      <alignment horizontal="center" vertical="center" wrapText="1"/>
      <protection locked="0"/>
    </xf>
    <xf numFmtId="49" fontId="6" fillId="2" borderId="41" xfId="0" applyNumberFormat="1" applyFont="1" applyFill="1" applyBorder="1" applyAlignment="1" applyProtection="1">
      <alignment horizontal="center" vertical="center" wrapText="1"/>
      <protection locked="0"/>
    </xf>
    <xf numFmtId="49" fontId="6" fillId="2" borderId="29" xfId="0" applyNumberFormat="1" applyFont="1" applyFill="1" applyBorder="1" applyAlignment="1" applyProtection="1">
      <alignment horizontal="center" vertical="center" wrapText="1"/>
      <protection locked="0"/>
    </xf>
    <xf numFmtId="49" fontId="6" fillId="2" borderId="7" xfId="0" applyNumberFormat="1" applyFont="1" applyFill="1" applyBorder="1" applyAlignment="1" applyProtection="1">
      <alignment horizontal="center" vertical="center" wrapText="1"/>
      <protection locked="0"/>
    </xf>
    <xf numFmtId="49" fontId="6" fillId="2" borderId="17" xfId="0" applyNumberFormat="1" applyFont="1" applyFill="1" applyBorder="1" applyAlignment="1" applyProtection="1">
      <alignment horizontal="center" vertical="center" wrapText="1"/>
      <protection locked="0"/>
    </xf>
    <xf numFmtId="49" fontId="6" fillId="2" borderId="44" xfId="0" applyNumberFormat="1"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4" borderId="45" xfId="0" applyFont="1" applyFill="1" applyBorder="1" applyAlignment="1" applyProtection="1">
      <alignment horizontal="center" vertical="center" wrapText="1"/>
    </xf>
    <xf numFmtId="0" fontId="4" fillId="4" borderId="52" xfId="0" applyFont="1" applyFill="1" applyBorder="1" applyAlignment="1" applyProtection="1">
      <alignment horizontal="left" vertical="center" wrapText="1"/>
    </xf>
    <xf numFmtId="0" fontId="4" fillId="4" borderId="53" xfId="0" applyFont="1" applyFill="1" applyBorder="1" applyAlignment="1" applyProtection="1">
      <alignment horizontal="left" vertical="center" wrapText="1"/>
    </xf>
    <xf numFmtId="0" fontId="4" fillId="4" borderId="54" xfId="0" applyFont="1" applyFill="1" applyBorder="1" applyAlignment="1" applyProtection="1">
      <alignment horizontal="left" vertical="center" wrapText="1"/>
    </xf>
    <xf numFmtId="0" fontId="8" fillId="4" borderId="48" xfId="0" applyFont="1" applyFill="1" applyBorder="1" applyAlignment="1" applyProtection="1">
      <alignment horizontal="left" vertical="center" wrapText="1"/>
    </xf>
    <xf numFmtId="0" fontId="8" fillId="4" borderId="49" xfId="0" applyFont="1" applyFill="1" applyBorder="1" applyAlignment="1" applyProtection="1">
      <alignment horizontal="left" vertical="center" wrapText="1"/>
    </xf>
    <xf numFmtId="0" fontId="8" fillId="4" borderId="50" xfId="0" applyFont="1" applyFill="1" applyBorder="1" applyAlignment="1" applyProtection="1">
      <alignment horizontal="left" vertical="center" wrapText="1"/>
    </xf>
    <xf numFmtId="1" fontId="4" fillId="4" borderId="56" xfId="0" applyNumberFormat="1" applyFont="1" applyFill="1" applyBorder="1" applyAlignment="1" applyProtection="1">
      <alignment horizontal="center" vertical="center" wrapText="1"/>
    </xf>
    <xf numFmtId="1" fontId="4" fillId="4" borderId="57" xfId="0" applyNumberFormat="1" applyFont="1" applyFill="1" applyBorder="1" applyAlignment="1" applyProtection="1">
      <alignment horizontal="center" vertical="center" wrapText="1"/>
    </xf>
    <xf numFmtId="1" fontId="4" fillId="4" borderId="58" xfId="0" applyNumberFormat="1" applyFont="1" applyFill="1" applyBorder="1" applyAlignment="1" applyProtection="1">
      <alignment horizontal="center" vertical="center" wrapText="1"/>
    </xf>
    <xf numFmtId="0" fontId="8" fillId="4" borderId="70" xfId="0" applyFont="1" applyFill="1" applyBorder="1" applyAlignment="1" applyProtection="1">
      <alignment horizontal="center" vertical="center" wrapText="1"/>
    </xf>
    <xf numFmtId="0" fontId="8" fillId="4" borderId="71" xfId="0" applyFont="1" applyFill="1" applyBorder="1" applyAlignment="1" applyProtection="1">
      <alignment horizontal="center" vertical="center" wrapText="1"/>
    </xf>
    <xf numFmtId="0" fontId="8" fillId="4" borderId="72"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1" fontId="7" fillId="3" borderId="1" xfId="0" applyNumberFormat="1" applyFont="1" applyFill="1" applyBorder="1" applyAlignment="1" applyProtection="1">
      <alignment horizontal="left" vertical="center" wrapText="1"/>
    </xf>
    <xf numFmtId="1" fontId="7" fillId="3" borderId="8" xfId="0" applyNumberFormat="1" applyFont="1" applyFill="1" applyBorder="1" applyAlignment="1" applyProtection="1">
      <alignment horizontal="left" vertical="center" wrapText="1"/>
    </xf>
    <xf numFmtId="1" fontId="7" fillId="3" borderId="45" xfId="0" applyNumberFormat="1" applyFont="1" applyFill="1" applyBorder="1" applyAlignment="1" applyProtection="1">
      <alignment horizontal="left" vertical="center" wrapText="1"/>
    </xf>
    <xf numFmtId="14" fontId="7" fillId="2" borderId="61" xfId="0" applyNumberFormat="1" applyFont="1" applyFill="1" applyBorder="1" applyAlignment="1" applyProtection="1">
      <alignment horizontal="center" vertical="center" wrapText="1"/>
      <protection locked="0"/>
    </xf>
    <xf numFmtId="14" fontId="7" fillId="2" borderId="62" xfId="0" applyNumberFormat="1" applyFont="1" applyFill="1" applyBorder="1" applyAlignment="1" applyProtection="1">
      <alignment horizontal="center" vertical="center" wrapText="1"/>
      <protection locked="0"/>
    </xf>
    <xf numFmtId="164" fontId="4" fillId="0" borderId="73" xfId="0" applyNumberFormat="1" applyFont="1" applyFill="1" applyBorder="1" applyAlignment="1" applyProtection="1">
      <alignment horizontal="center" vertical="center" wrapText="1"/>
    </xf>
    <xf numFmtId="164" fontId="4" fillId="0" borderId="15" xfId="0" applyNumberFormat="1" applyFont="1" applyFill="1" applyBorder="1" applyAlignment="1" applyProtection="1">
      <alignment horizontal="center" vertical="center" wrapText="1"/>
    </xf>
    <xf numFmtId="49" fontId="7" fillId="0" borderId="47" xfId="0" applyNumberFormat="1" applyFont="1" applyFill="1" applyBorder="1" applyAlignment="1" applyProtection="1">
      <alignment horizontal="center" vertical="center" wrapText="1"/>
      <protection locked="0"/>
    </xf>
    <xf numFmtId="49" fontId="7" fillId="0" borderId="26" xfId="0" applyNumberFormat="1" applyFont="1" applyFill="1" applyBorder="1" applyAlignment="1" applyProtection="1">
      <alignment horizontal="center" vertical="center" wrapText="1"/>
      <protection locked="0"/>
    </xf>
    <xf numFmtId="49" fontId="7" fillId="2" borderId="32" xfId="0" applyNumberFormat="1" applyFont="1" applyFill="1" applyBorder="1" applyAlignment="1" applyProtection="1">
      <alignment horizontal="center" vertical="center" wrapText="1"/>
      <protection locked="0"/>
    </xf>
    <xf numFmtId="49" fontId="7" fillId="2" borderId="55" xfId="0" applyNumberFormat="1" applyFont="1" applyFill="1" applyBorder="1" applyAlignment="1" applyProtection="1">
      <alignment horizontal="center" vertical="center" wrapText="1"/>
      <protection locked="0"/>
    </xf>
    <xf numFmtId="0" fontId="11" fillId="5" borderId="13" xfId="0" applyFont="1" applyFill="1" applyBorder="1" applyAlignment="1" applyProtection="1">
      <alignment horizontal="center" vertical="center" wrapText="1"/>
      <protection locked="0"/>
    </xf>
    <xf numFmtId="0" fontId="11" fillId="5" borderId="14" xfId="0" applyFont="1" applyFill="1" applyBorder="1" applyAlignment="1" applyProtection="1">
      <alignment horizontal="center" vertical="center" wrapText="1"/>
      <protection locked="0"/>
    </xf>
    <xf numFmtId="0" fontId="11" fillId="5" borderId="15"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left" vertical="center" wrapText="1"/>
    </xf>
    <xf numFmtId="0" fontId="4" fillId="4" borderId="28"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8" fillId="4" borderId="10" xfId="0" applyFont="1" applyFill="1" applyBorder="1" applyAlignment="1" applyProtection="1">
      <alignment horizontal="center" vertical="center" wrapText="1"/>
    </xf>
    <xf numFmtId="0" fontId="8" fillId="4" borderId="46" xfId="0" applyFont="1" applyFill="1" applyBorder="1" applyAlignment="1" applyProtection="1">
      <alignment horizontal="center" vertical="center" wrapText="1"/>
    </xf>
    <xf numFmtId="0" fontId="8" fillId="4" borderId="59" xfId="0" applyFont="1" applyFill="1" applyBorder="1" applyAlignment="1" applyProtection="1">
      <alignment horizontal="center" vertical="center" wrapText="1"/>
    </xf>
    <xf numFmtId="0" fontId="4" fillId="4" borderId="56" xfId="0" applyFont="1" applyFill="1" applyBorder="1" applyAlignment="1" applyProtection="1">
      <alignment horizontal="center" vertical="center" wrapText="1"/>
    </xf>
    <xf numFmtId="0" fontId="7" fillId="4" borderId="57" xfId="0" applyFont="1" applyFill="1" applyBorder="1" applyAlignment="1" applyProtection="1">
      <alignment horizontal="center" vertical="center" wrapText="1"/>
    </xf>
    <xf numFmtId="0" fontId="7" fillId="4" borderId="58" xfId="0" applyFont="1" applyFill="1" applyBorder="1" applyAlignment="1" applyProtection="1">
      <alignment horizontal="center" vertical="center" wrapText="1"/>
    </xf>
    <xf numFmtId="1" fontId="4" fillId="4" borderId="13" xfId="0" applyNumberFormat="1" applyFont="1" applyFill="1" applyBorder="1" applyAlignment="1" applyProtection="1">
      <alignment horizontal="left" vertical="center" wrapText="1"/>
    </xf>
    <xf numFmtId="1" fontId="4" fillId="4" borderId="15" xfId="0" applyNumberFormat="1" applyFont="1" applyFill="1" applyBorder="1" applyAlignment="1" applyProtection="1">
      <alignment horizontal="left" vertical="center" wrapText="1"/>
    </xf>
    <xf numFmtId="0" fontId="8" fillId="4" borderId="48" xfId="0" applyFont="1" applyFill="1" applyBorder="1" applyAlignment="1" applyProtection="1">
      <alignment horizontal="center" vertical="center" wrapText="1"/>
    </xf>
    <xf numFmtId="0" fontId="8" fillId="4" borderId="49" xfId="0" applyFont="1" applyFill="1" applyBorder="1" applyAlignment="1" applyProtection="1">
      <alignment horizontal="center" vertical="center" wrapText="1"/>
    </xf>
    <xf numFmtId="0" fontId="8" fillId="4" borderId="50" xfId="0" applyFont="1" applyFill="1" applyBorder="1" applyAlignment="1" applyProtection="1">
      <alignment horizontal="center" vertical="center" wrapText="1"/>
    </xf>
    <xf numFmtId="0" fontId="4" fillId="4" borderId="13"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8" fillId="4" borderId="13" xfId="0" applyFont="1" applyFill="1" applyBorder="1" applyAlignment="1" applyProtection="1">
      <alignment horizontal="center" vertical="center" wrapText="1"/>
    </xf>
    <xf numFmtId="0" fontId="8" fillId="4" borderId="14"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4" fillId="4" borderId="67" xfId="0" applyFont="1" applyFill="1" applyBorder="1" applyAlignment="1" applyProtection="1">
      <alignment horizontal="left" vertical="center" wrapText="1"/>
    </xf>
    <xf numFmtId="0" fontId="4" fillId="4" borderId="68" xfId="0" applyFont="1" applyFill="1" applyBorder="1" applyAlignment="1" applyProtection="1">
      <alignment horizontal="left" vertical="center" wrapText="1"/>
    </xf>
    <xf numFmtId="0" fontId="4" fillId="4" borderId="69" xfId="0" applyFont="1" applyFill="1" applyBorder="1" applyAlignment="1" applyProtection="1">
      <alignment horizontal="left" vertical="center" wrapText="1"/>
    </xf>
  </cellXfs>
  <cellStyles count="1">
    <cellStyle name="Normal" xfId="0" builtinId="0"/>
  </cellStyles>
  <dxfs count="54">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0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DAFBCD"/>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DAFBCD"/>
        </patternFill>
      </fill>
    </dxf>
    <dxf>
      <fill>
        <patternFill>
          <bgColor rgb="FFFF5050"/>
        </patternFill>
      </fill>
    </dxf>
    <dxf>
      <fill>
        <patternFill>
          <bgColor rgb="FFFF5050"/>
        </patternFill>
      </fill>
    </dxf>
    <dxf>
      <fill>
        <patternFill>
          <bgColor rgb="FFDAFBCD"/>
        </patternFill>
      </fill>
    </dxf>
    <dxf>
      <fill>
        <patternFill>
          <bgColor rgb="FFFF5050"/>
        </patternFill>
      </fill>
    </dxf>
    <dxf>
      <fill>
        <patternFill>
          <bgColor rgb="FFDAFBCD"/>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numFmt numFmtId="164" formatCode="&quot;£&quot;#,##0.00"/>
      <fill>
        <patternFill>
          <bgColor rgb="FFFF5050"/>
        </patternFill>
      </fill>
    </dxf>
    <dxf>
      <numFmt numFmtId="1" formatCode="0"/>
      <fill>
        <patternFill>
          <bgColor rgb="FFFF5050"/>
        </patternFill>
      </fill>
    </dxf>
    <dxf>
      <numFmt numFmtId="164" formatCode="&quot;£&quot;#,##0.00"/>
      <fill>
        <patternFill>
          <bgColor rgb="FFFF5050"/>
        </patternFill>
      </fill>
    </dxf>
    <dxf>
      <numFmt numFmtId="3" formatCode="#,##0"/>
      <fill>
        <patternFill>
          <bgColor rgb="FFFF5050"/>
        </patternFill>
      </fill>
    </dxf>
    <dxf>
      <numFmt numFmtId="164" formatCode="&quot;£&quot;#,##0.00"/>
      <fill>
        <patternFill>
          <bgColor rgb="FFFF5050"/>
        </patternFill>
      </fill>
    </dxf>
    <dxf>
      <numFmt numFmtId="164" formatCode="&quot;£&quot;#,##0.00"/>
      <fill>
        <patternFill>
          <bgColor rgb="FFFF5050"/>
        </patternFill>
      </fill>
    </dxf>
    <dxf>
      <fill>
        <patternFill>
          <bgColor rgb="FFFFFF99"/>
        </patternFill>
      </fill>
    </dxf>
    <dxf>
      <fill>
        <patternFill>
          <bgColor rgb="FFFFFF99"/>
        </patternFill>
      </fill>
    </dxf>
    <dxf>
      <numFmt numFmtId="164" formatCode="&quot;£&quot;#,##0.00"/>
      <fill>
        <patternFill>
          <bgColor rgb="FFFF5050"/>
        </patternFill>
      </fill>
    </dxf>
    <dxf>
      <numFmt numFmtId="164" formatCode="&quot;£&quot;#,##0.00"/>
      <fill>
        <patternFill>
          <bgColor rgb="FFFF5050"/>
        </patternFill>
      </fill>
    </dxf>
    <dxf>
      <numFmt numFmtId="164" formatCode="&quot;£&quot;#,##0.00"/>
      <fill>
        <patternFill>
          <bgColor rgb="FFFF5050"/>
        </patternFill>
      </fill>
    </dxf>
    <dxf>
      <fill>
        <patternFill>
          <bgColor rgb="FFDAFBCD"/>
        </patternFill>
      </fill>
    </dxf>
    <dxf>
      <fill>
        <patternFill>
          <bgColor rgb="FFFF0000"/>
        </patternFill>
      </fill>
    </dxf>
    <dxf>
      <font>
        <b/>
        <i/>
      </font>
      <numFmt numFmtId="2" formatCode="0.00"/>
      <fill>
        <patternFill>
          <bgColor rgb="FFFF5050"/>
        </patternFill>
      </fill>
    </dxf>
  </dxfs>
  <tableStyles count="0" defaultTableStyle="TableStyleMedium2" defaultPivotStyle="PivotStyleLight16"/>
  <colors>
    <mruColors>
      <color rgb="FFF8F8F8"/>
      <color rgb="FFDAFBCD"/>
      <color rgb="FFC6F9B1"/>
      <color rgb="FFC3EDEB"/>
      <color rgb="FFF3DB81"/>
      <color rgb="FF66CCFF"/>
      <color rgb="FFFFFF99"/>
      <color rgb="FFFFFFCC"/>
      <color rgb="FFCC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3800475</xdr:colOff>
      <xdr:row>2</xdr:row>
      <xdr:rowOff>104167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2353925" cy="16281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alc.gov.uk/our-work/the-transparency-fu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8"/>
  <sheetViews>
    <sheetView tabSelected="1" topLeftCell="B56" zoomScale="87" zoomScaleNormal="87" workbookViewId="0">
      <selection activeCell="C36" sqref="C36"/>
    </sheetView>
  </sheetViews>
  <sheetFormatPr defaultColWidth="9.140625" defaultRowHeight="60" customHeight="1" x14ac:dyDescent="0.25"/>
  <cols>
    <col min="1" max="1" width="0.85546875" style="3" customWidth="1"/>
    <col min="2" max="2" width="94.7109375" style="1" customWidth="1"/>
    <col min="3" max="3" width="32.5703125" style="7" customWidth="1"/>
    <col min="4" max="4" width="68" style="78" customWidth="1"/>
    <col min="5" max="5" width="30.85546875" style="78" hidden="1" customWidth="1"/>
    <col min="6" max="6" width="19.5703125" style="79" hidden="1" customWidth="1"/>
    <col min="7" max="7" width="26.7109375" style="78" hidden="1" customWidth="1"/>
    <col min="8" max="8" width="21.5703125" style="78" hidden="1" customWidth="1"/>
    <col min="9" max="9" width="9.140625" style="78" hidden="1" customWidth="1"/>
    <col min="10" max="10" width="18" style="80" hidden="1" customWidth="1"/>
    <col min="11" max="11" width="17.42578125" style="78" hidden="1" customWidth="1"/>
    <col min="12" max="12" width="18.7109375" style="78" hidden="1" customWidth="1"/>
    <col min="13" max="14" width="10" style="78" hidden="1" customWidth="1"/>
    <col min="15" max="15" width="14.7109375" style="107" customWidth="1"/>
    <col min="16" max="17" width="10" style="78" customWidth="1"/>
    <col min="18" max="22" width="9.140625" style="78"/>
    <col min="23" max="16384" width="9.140625" style="3"/>
  </cols>
  <sheetData>
    <row r="1" spans="1:19" ht="60" customHeight="1" x14ac:dyDescent="0.25">
      <c r="D1" s="77"/>
      <c r="O1" s="99">
        <f>C66</f>
        <v>0</v>
      </c>
    </row>
    <row r="2" spans="1:19" ht="60" customHeight="1" x14ac:dyDescent="0.25">
      <c r="D2" s="77"/>
      <c r="O2" s="100">
        <f>C57</f>
        <v>1217.17</v>
      </c>
    </row>
    <row r="3" spans="1:19" ht="60" customHeight="1" x14ac:dyDescent="0.25">
      <c r="B3" s="146" t="s">
        <v>24</v>
      </c>
      <c r="C3" s="146"/>
      <c r="D3" s="146"/>
      <c r="E3" s="81"/>
      <c r="F3" s="82"/>
      <c r="G3" s="81"/>
      <c r="H3" s="81"/>
      <c r="J3" s="80" t="s">
        <v>78</v>
      </c>
      <c r="L3" s="78" t="s">
        <v>76</v>
      </c>
      <c r="O3" s="101" t="str">
        <f>C7</f>
        <v>Pailton Parish Council</v>
      </c>
    </row>
    <row r="4" spans="1:19" ht="60" customHeight="1" thickBot="1" x14ac:dyDescent="0.3">
      <c r="B4" s="146" t="s">
        <v>23</v>
      </c>
      <c r="C4" s="146"/>
      <c r="D4" s="146"/>
      <c r="E4" s="81"/>
      <c r="F4" s="82"/>
      <c r="G4" s="81"/>
      <c r="H4" s="81"/>
      <c r="J4" s="80" t="s">
        <v>74</v>
      </c>
      <c r="L4" s="78" t="s">
        <v>77</v>
      </c>
      <c r="O4" s="101" t="str">
        <f t="shared" ref="O4:O7" si="0">C8</f>
        <v xml:space="preserve">Warwickshire &amp; West Midlands ALC </v>
      </c>
    </row>
    <row r="5" spans="1:19" ht="60" customHeight="1" thickBot="1" x14ac:dyDescent="0.3">
      <c r="B5" s="158" t="s">
        <v>114</v>
      </c>
      <c r="C5" s="159"/>
      <c r="D5" s="160"/>
      <c r="E5" s="81"/>
      <c r="F5" s="82"/>
      <c r="G5" s="81"/>
      <c r="H5" s="81"/>
      <c r="J5" s="83" t="s">
        <v>25</v>
      </c>
      <c r="L5" s="78" t="s">
        <v>99</v>
      </c>
      <c r="O5" s="101">
        <f t="shared" si="0"/>
        <v>14634</v>
      </c>
    </row>
    <row r="6" spans="1:19" ht="60" customHeight="1" thickBot="1" x14ac:dyDescent="0.3">
      <c r="A6" s="2"/>
      <c r="B6" s="35" t="s">
        <v>14</v>
      </c>
      <c r="C6" s="170" t="s">
        <v>71</v>
      </c>
      <c r="D6" s="171"/>
      <c r="E6" s="81"/>
      <c r="F6" s="82"/>
      <c r="G6" s="84" t="s">
        <v>76</v>
      </c>
      <c r="H6" s="81"/>
      <c r="J6" s="83" t="s">
        <v>26</v>
      </c>
      <c r="L6" s="85">
        <v>42095</v>
      </c>
      <c r="O6" s="101" t="str">
        <f t="shared" si="0"/>
        <v>No</v>
      </c>
    </row>
    <row r="7" spans="1:19" ht="60" customHeight="1" x14ac:dyDescent="0.25">
      <c r="A7" s="2"/>
      <c r="B7" s="38" t="s">
        <v>112</v>
      </c>
      <c r="C7" s="75" t="s">
        <v>117</v>
      </c>
      <c r="D7" s="76" t="str">
        <f>IF(ISNUMBER(SEARCH("meeting", C7)), "As a parish meeting you are NOT eligible to apply for funding from the Transparency Fund", "")</f>
        <v/>
      </c>
      <c r="E7" s="86" t="s">
        <v>6</v>
      </c>
      <c r="F7" s="87" t="e">
        <f>SUM(F8:F19)</f>
        <v>#REF!</v>
      </c>
      <c r="G7" s="88" t="s">
        <v>0</v>
      </c>
      <c r="H7" s="86" t="s">
        <v>3</v>
      </c>
      <c r="I7" s="89"/>
      <c r="J7" s="83" t="s">
        <v>27</v>
      </c>
      <c r="K7" s="86"/>
      <c r="L7" s="85">
        <v>42125</v>
      </c>
      <c r="M7" s="86"/>
      <c r="O7" s="101" t="str">
        <f t="shared" si="0"/>
        <v>No</v>
      </c>
      <c r="P7" s="86"/>
      <c r="Q7" s="86"/>
      <c r="R7" s="89"/>
      <c r="S7" s="89"/>
    </row>
    <row r="8" spans="1:19" ht="60" customHeight="1" x14ac:dyDescent="0.25">
      <c r="A8" s="2"/>
      <c r="B8" s="39" t="s">
        <v>100</v>
      </c>
      <c r="C8" s="25" t="s">
        <v>61</v>
      </c>
      <c r="D8" s="36"/>
      <c r="E8" s="90"/>
      <c r="F8" s="87"/>
      <c r="G8" s="88" t="s">
        <v>116</v>
      </c>
      <c r="H8" s="86" t="s">
        <v>4</v>
      </c>
      <c r="I8" s="89"/>
      <c r="J8" s="83" t="s">
        <v>28</v>
      </c>
      <c r="K8" s="86"/>
      <c r="L8" s="85">
        <v>42156</v>
      </c>
      <c r="M8" s="86"/>
      <c r="O8" s="102">
        <f>C13</f>
        <v>0</v>
      </c>
      <c r="P8" s="86"/>
      <c r="Q8" s="86"/>
      <c r="R8" s="89"/>
      <c r="S8" s="89"/>
    </row>
    <row r="9" spans="1:19" ht="60" customHeight="1" x14ac:dyDescent="0.25">
      <c r="A9" s="2"/>
      <c r="B9" s="40" t="s">
        <v>75</v>
      </c>
      <c r="C9" s="10">
        <v>14634</v>
      </c>
      <c r="D9" s="36"/>
      <c r="E9" s="90"/>
      <c r="F9" s="87"/>
      <c r="G9" s="88"/>
      <c r="H9" s="86"/>
      <c r="I9" s="89"/>
      <c r="J9" s="83" t="s">
        <v>29</v>
      </c>
      <c r="K9" s="89"/>
      <c r="L9" s="85">
        <v>42186</v>
      </c>
      <c r="M9" s="89"/>
      <c r="O9" s="102" t="str">
        <f>C14</f>
        <v>Please select answer</v>
      </c>
      <c r="P9" s="89"/>
      <c r="Q9" s="89"/>
      <c r="R9" s="89"/>
      <c r="S9" s="89"/>
    </row>
    <row r="10" spans="1:19" ht="60" customHeight="1" thickBot="1" x14ac:dyDescent="0.3">
      <c r="A10" s="2"/>
      <c r="B10" s="41" t="s">
        <v>96</v>
      </c>
      <c r="C10" s="26" t="s">
        <v>0</v>
      </c>
      <c r="D10" s="36"/>
      <c r="E10" s="86" t="s">
        <v>7</v>
      </c>
      <c r="F10" s="87" t="e">
        <f>#REF!</f>
        <v>#REF!</v>
      </c>
      <c r="G10" s="88"/>
      <c r="H10" s="86" t="s">
        <v>5</v>
      </c>
      <c r="I10" s="89"/>
      <c r="J10" s="83" t="s">
        <v>30</v>
      </c>
      <c r="K10" s="89"/>
      <c r="L10" s="85">
        <v>42217</v>
      </c>
      <c r="M10" s="89"/>
      <c r="O10" s="102">
        <f>C15</f>
        <v>0</v>
      </c>
      <c r="P10" s="89"/>
      <c r="Q10" s="89"/>
      <c r="R10" s="89"/>
      <c r="S10" s="89"/>
    </row>
    <row r="11" spans="1:19" ht="60" customHeight="1" x14ac:dyDescent="0.25">
      <c r="A11" s="2"/>
      <c r="B11" s="42" t="s">
        <v>98</v>
      </c>
      <c r="C11" s="27" t="s">
        <v>0</v>
      </c>
      <c r="D11" s="37" t="str">
        <f>IF(C11="no","You are not eligible to apply for funding to cover the costs of internet set up. Please go to Question 9.", "")</f>
        <v>You are not eligible to apply for funding to cover the costs of internet set up. Please go to Question 9.</v>
      </c>
      <c r="E11" s="86" t="s">
        <v>8</v>
      </c>
      <c r="F11" s="87">
        <f>C19</f>
        <v>229.99</v>
      </c>
      <c r="G11" s="86"/>
      <c r="H11" s="86"/>
      <c r="I11" s="89"/>
      <c r="J11" s="83" t="s">
        <v>31</v>
      </c>
      <c r="K11" s="89"/>
      <c r="L11" s="85">
        <v>42248</v>
      </c>
      <c r="M11" s="89"/>
      <c r="O11" s="102">
        <f>C16</f>
        <v>0</v>
      </c>
      <c r="P11" s="89"/>
      <c r="Q11" s="89"/>
      <c r="R11" s="89"/>
      <c r="S11" s="89"/>
    </row>
    <row r="12" spans="1:19" ht="60" customHeight="1" x14ac:dyDescent="0.25">
      <c r="A12" s="2"/>
      <c r="B12" s="164" t="s">
        <v>69</v>
      </c>
      <c r="C12" s="165"/>
      <c r="D12" s="166"/>
      <c r="E12" s="92" t="s">
        <v>9</v>
      </c>
      <c r="F12" s="87" t="str">
        <f>C36</f>
        <v>No</v>
      </c>
      <c r="G12" s="86"/>
      <c r="H12" s="86"/>
      <c r="I12" s="89"/>
      <c r="J12" s="83" t="s">
        <v>32</v>
      </c>
      <c r="K12" s="89"/>
      <c r="L12" s="85">
        <v>42278</v>
      </c>
      <c r="M12" s="89"/>
      <c r="O12" s="102" t="str">
        <f>C17</f>
        <v>No</v>
      </c>
      <c r="P12" s="89"/>
      <c r="Q12" s="89"/>
      <c r="R12" s="89"/>
      <c r="S12" s="89"/>
    </row>
    <row r="13" spans="1:19" ht="60" customHeight="1" x14ac:dyDescent="0.25">
      <c r="A13" s="2"/>
      <c r="B13" s="43" t="s">
        <v>110</v>
      </c>
      <c r="C13" s="22"/>
      <c r="D13" s="45" t="str">
        <f>IF(C13&gt;300," This exceeds the amount you may apply for, please comment in section 29","")</f>
        <v/>
      </c>
      <c r="E13" s="92" t="s">
        <v>10</v>
      </c>
      <c r="F13" s="87">
        <f>C42</f>
        <v>0</v>
      </c>
      <c r="G13" s="86"/>
      <c r="H13" s="86"/>
      <c r="I13" s="89"/>
      <c r="J13" s="83" t="s">
        <v>33</v>
      </c>
      <c r="K13" s="89"/>
      <c r="L13" s="85">
        <v>42309</v>
      </c>
      <c r="M13" s="89"/>
      <c r="O13" s="102">
        <f>C19</f>
        <v>229.99</v>
      </c>
      <c r="P13" s="89"/>
      <c r="Q13" s="89"/>
      <c r="R13" s="89"/>
      <c r="S13" s="89"/>
    </row>
    <row r="14" spans="1:19" ht="60" customHeight="1" x14ac:dyDescent="0.25">
      <c r="A14" s="2"/>
      <c r="B14" s="43" t="s">
        <v>106</v>
      </c>
      <c r="C14" s="9" t="s">
        <v>76</v>
      </c>
      <c r="D14" s="45" t="str">
        <f>IF(C14="Prior to April 2015", "The Transparency Fund only covers costs incurred after 1 April 2015, as a result of the changes in legislation. Therefore, you are not eligible to apply for funding to cover costs of internet. Please go to Question 9", "")</f>
        <v/>
      </c>
      <c r="E14" s="92" t="s">
        <v>11</v>
      </c>
      <c r="F14" s="87" t="e">
        <f>#REF!</f>
        <v>#REF!</v>
      </c>
      <c r="G14" s="86"/>
      <c r="H14" s="86"/>
      <c r="I14" s="89"/>
      <c r="J14" s="83" t="s">
        <v>34</v>
      </c>
      <c r="K14" s="89"/>
      <c r="L14" s="85">
        <v>42339</v>
      </c>
      <c r="M14" s="89"/>
      <c r="O14" s="102" t="str">
        <f>C20</f>
        <v xml:space="preserve">Yes </v>
      </c>
      <c r="P14" s="89"/>
      <c r="Q14" s="89"/>
      <c r="R14" s="89"/>
      <c r="S14" s="89"/>
    </row>
    <row r="15" spans="1:19" ht="60" customHeight="1" thickBot="1" x14ac:dyDescent="0.3">
      <c r="A15" s="2"/>
      <c r="B15" s="44" t="s">
        <v>111</v>
      </c>
      <c r="C15" s="10"/>
      <c r="D15" s="46" t="str">
        <f>IF(C15 &gt;25," This exceeds the amount you may apply for, please comment in section 29","")</f>
        <v/>
      </c>
      <c r="E15" s="92" t="s">
        <v>12</v>
      </c>
      <c r="F15" s="87" t="e">
        <f>#REF!</f>
        <v>#REF!</v>
      </c>
      <c r="G15" s="86"/>
      <c r="H15" s="86"/>
      <c r="I15" s="89"/>
      <c r="J15" s="83" t="s">
        <v>35</v>
      </c>
      <c r="K15" s="89"/>
      <c r="L15" s="85">
        <v>42370</v>
      </c>
      <c r="M15" s="89"/>
      <c r="O15" s="102">
        <f>C22</f>
        <v>79.98</v>
      </c>
      <c r="P15" s="89"/>
      <c r="Q15" s="89"/>
      <c r="R15" s="89"/>
      <c r="S15" s="89"/>
    </row>
    <row r="16" spans="1:19" ht="60" customHeight="1" thickBot="1" x14ac:dyDescent="0.3">
      <c r="A16" s="2"/>
      <c r="B16" s="47" t="s">
        <v>97</v>
      </c>
      <c r="C16" s="11">
        <f>IF(C14="n/a", 0,IF(C14="Please select answer", 0, IF(C14="prior to April 2015", 0, ((YEAR(E18)-YEAR(C14))*12+MONTH(E18)-MONTH(C14)))))*C15+C13</f>
        <v>0</v>
      </c>
      <c r="D16" s="48"/>
      <c r="E16" s="92" t="s">
        <v>13</v>
      </c>
      <c r="F16" s="87" t="e">
        <f>#REF!*12</f>
        <v>#REF!</v>
      </c>
      <c r="G16" s="86"/>
      <c r="H16" s="86"/>
      <c r="I16" s="89"/>
      <c r="J16" s="83" t="s">
        <v>36</v>
      </c>
      <c r="K16" s="89"/>
      <c r="L16" s="85">
        <v>42401</v>
      </c>
      <c r="M16" s="89"/>
      <c r="O16" s="102" t="str">
        <f>C23</f>
        <v xml:space="preserve">Yes </v>
      </c>
      <c r="P16" s="89"/>
      <c r="Q16" s="89"/>
      <c r="R16" s="89"/>
      <c r="S16" s="89"/>
    </row>
    <row r="17" spans="1:19" ht="60" customHeight="1" x14ac:dyDescent="0.25">
      <c r="A17" s="2"/>
      <c r="B17" s="49" t="s">
        <v>79</v>
      </c>
      <c r="C17" s="8" t="s">
        <v>0</v>
      </c>
      <c r="D17" s="37" t="str">
        <f>IF(C17="yes", "You are not eligible to apply for funding  to cover the costs a computer. Please go to Question 11", "")</f>
        <v/>
      </c>
      <c r="E17" s="86"/>
      <c r="F17" s="87"/>
      <c r="G17" s="86"/>
      <c r="H17" s="86"/>
      <c r="I17" s="89"/>
      <c r="J17" s="83" t="s">
        <v>37</v>
      </c>
      <c r="K17" s="89"/>
      <c r="L17" s="85">
        <v>42430</v>
      </c>
      <c r="M17" s="89"/>
      <c r="O17" s="102">
        <f>C25</f>
        <v>0</v>
      </c>
      <c r="P17" s="89"/>
      <c r="Q17" s="89"/>
      <c r="R17" s="89"/>
      <c r="S17" s="89"/>
    </row>
    <row r="18" spans="1:19" ht="60" customHeight="1" x14ac:dyDescent="0.25">
      <c r="A18" s="2"/>
      <c r="B18" s="164" t="s">
        <v>68</v>
      </c>
      <c r="C18" s="165"/>
      <c r="D18" s="166"/>
      <c r="E18" s="93">
        <v>43191</v>
      </c>
      <c r="F18" s="87" t="s">
        <v>76</v>
      </c>
      <c r="G18" s="86"/>
      <c r="H18" s="86"/>
      <c r="I18" s="89"/>
      <c r="J18" s="83" t="s">
        <v>38</v>
      </c>
      <c r="K18" s="89"/>
      <c r="L18" s="85">
        <v>42461</v>
      </c>
      <c r="M18" s="89"/>
      <c r="O18" s="103" t="str">
        <f>C27</f>
        <v>No</v>
      </c>
      <c r="P18" s="89"/>
      <c r="Q18" s="89"/>
      <c r="R18" s="89"/>
      <c r="S18" s="89"/>
    </row>
    <row r="19" spans="1:19" ht="60" customHeight="1" thickBot="1" x14ac:dyDescent="0.3">
      <c r="A19" s="2"/>
      <c r="B19" s="50" t="s">
        <v>80</v>
      </c>
      <c r="C19" s="21">
        <v>229.99</v>
      </c>
      <c r="D19" s="52" t="str">
        <f>IF(C19 &gt;350," This exceeds the amount you may apply for, please comment in section 29","")</f>
        <v/>
      </c>
      <c r="E19" s="86"/>
      <c r="F19" s="87" t="s">
        <v>102</v>
      </c>
      <c r="G19" s="86"/>
      <c r="H19" s="86"/>
      <c r="I19" s="89"/>
      <c r="J19" s="83" t="s">
        <v>65</v>
      </c>
      <c r="K19" s="89"/>
      <c r="L19" s="85">
        <v>42491</v>
      </c>
      <c r="M19" s="89"/>
      <c r="O19" s="103" t="str">
        <f>C28</f>
        <v>Please select answer</v>
      </c>
      <c r="P19" s="89"/>
      <c r="Q19" s="89"/>
      <c r="R19" s="89"/>
      <c r="S19" s="89"/>
    </row>
    <row r="20" spans="1:19" ht="60" customHeight="1" x14ac:dyDescent="0.25">
      <c r="A20" s="2"/>
      <c r="B20" s="51" t="s">
        <v>81</v>
      </c>
      <c r="C20" s="27" t="s">
        <v>116</v>
      </c>
      <c r="D20" s="94" t="str">
        <f>IF(C20="no", "Please go to Question 13.", "")</f>
        <v/>
      </c>
      <c r="E20" s="86"/>
      <c r="F20" s="87" t="s">
        <v>103</v>
      </c>
      <c r="G20" s="86"/>
      <c r="H20" s="86"/>
      <c r="I20" s="89"/>
      <c r="J20" s="83" t="s">
        <v>39</v>
      </c>
      <c r="K20" s="89"/>
      <c r="L20" s="85">
        <v>42522</v>
      </c>
      <c r="M20" s="89"/>
      <c r="O20" s="103">
        <f>C29</f>
        <v>0</v>
      </c>
      <c r="P20" s="89"/>
      <c r="Q20" s="89"/>
      <c r="R20" s="89"/>
      <c r="S20" s="89"/>
    </row>
    <row r="21" spans="1:19" ht="60" customHeight="1" x14ac:dyDescent="0.25">
      <c r="A21" s="2"/>
      <c r="B21" s="167" t="s">
        <v>69</v>
      </c>
      <c r="C21" s="168"/>
      <c r="D21" s="169"/>
      <c r="E21" s="86"/>
      <c r="F21" s="87"/>
      <c r="G21" s="86"/>
      <c r="H21" s="86"/>
      <c r="I21" s="89"/>
      <c r="J21" s="83" t="s">
        <v>40</v>
      </c>
      <c r="K21" s="89"/>
      <c r="L21" s="85">
        <v>42552</v>
      </c>
      <c r="M21" s="89"/>
      <c r="O21" s="103">
        <f>C31</f>
        <v>500</v>
      </c>
      <c r="P21" s="89"/>
      <c r="Q21" s="89"/>
      <c r="R21" s="89"/>
      <c r="S21" s="89"/>
    </row>
    <row r="22" spans="1:19" ht="60" customHeight="1" thickBot="1" x14ac:dyDescent="0.3">
      <c r="A22" s="2"/>
      <c r="B22" s="53" t="s">
        <v>82</v>
      </c>
      <c r="C22" s="20">
        <v>79.98</v>
      </c>
      <c r="D22" s="66" t="str">
        <f>IF(C22&gt;200, "This exceeds the amount you may apply for. Please comment in section 29", "")</f>
        <v/>
      </c>
      <c r="E22" s="86"/>
      <c r="F22" s="87"/>
      <c r="G22" s="86"/>
      <c r="H22" s="86"/>
      <c r="I22" s="89"/>
      <c r="J22" s="83" t="s">
        <v>41</v>
      </c>
      <c r="K22" s="89"/>
      <c r="L22" s="85">
        <v>42583</v>
      </c>
      <c r="M22" s="89"/>
      <c r="O22" s="103">
        <f>C32</f>
        <v>42948</v>
      </c>
      <c r="P22" s="89"/>
      <c r="Q22" s="89"/>
      <c r="R22" s="89"/>
      <c r="S22" s="89"/>
    </row>
    <row r="23" spans="1:19" ht="60" customHeight="1" x14ac:dyDescent="0.25">
      <c r="A23" s="2"/>
      <c r="B23" s="54" t="s">
        <v>83</v>
      </c>
      <c r="C23" s="28" t="s">
        <v>116</v>
      </c>
      <c r="D23" s="55" t="str">
        <f>IF(C23="yes", "You are not eligible to apply for funding to cover the costs of a device capable of scanning. Please go to Question 15. ", "")</f>
        <v/>
      </c>
      <c r="E23" s="86"/>
      <c r="F23" s="87"/>
      <c r="G23" s="86"/>
      <c r="H23" s="86"/>
      <c r="I23" s="89"/>
      <c r="J23" s="83" t="s">
        <v>42</v>
      </c>
      <c r="K23" s="89"/>
      <c r="L23" s="85">
        <v>42614</v>
      </c>
      <c r="M23" s="89"/>
      <c r="O23" s="103">
        <f>C33</f>
        <v>25</v>
      </c>
      <c r="P23" s="89"/>
      <c r="Q23" s="89"/>
      <c r="R23" s="89"/>
      <c r="S23" s="89"/>
    </row>
    <row r="24" spans="1:19" ht="60" customHeight="1" x14ac:dyDescent="0.25">
      <c r="A24" s="2"/>
      <c r="B24" s="172" t="s">
        <v>68</v>
      </c>
      <c r="C24" s="173"/>
      <c r="D24" s="174"/>
      <c r="E24" s="86"/>
      <c r="F24" s="87"/>
      <c r="G24" s="86"/>
      <c r="H24" s="86"/>
      <c r="I24" s="89"/>
      <c r="J24" s="83" t="s">
        <v>43</v>
      </c>
      <c r="K24" s="89"/>
      <c r="L24" s="85">
        <v>42644</v>
      </c>
      <c r="M24" s="89"/>
      <c r="O24" s="103">
        <f>C34</f>
        <v>700</v>
      </c>
      <c r="P24" s="89"/>
      <c r="Q24" s="89"/>
      <c r="R24" s="89"/>
      <c r="S24" s="89"/>
    </row>
    <row r="25" spans="1:19" ht="60" customHeight="1" thickBot="1" x14ac:dyDescent="0.3">
      <c r="A25" s="2"/>
      <c r="B25" s="56" t="s">
        <v>113</v>
      </c>
      <c r="C25" s="19"/>
      <c r="D25" s="57" t="str">
        <f>IF(C25 &gt;100," This exceeds the amount you may apply for, please comment in section 28","")</f>
        <v/>
      </c>
      <c r="E25" s="86"/>
      <c r="F25" s="87"/>
      <c r="G25" s="86"/>
      <c r="H25" s="86"/>
      <c r="I25" s="89"/>
      <c r="J25" s="83" t="s">
        <v>44</v>
      </c>
      <c r="K25" s="89"/>
      <c r="L25" s="85">
        <v>42675</v>
      </c>
      <c r="M25" s="89"/>
      <c r="O25" s="104" t="str">
        <f>C36</f>
        <v>No</v>
      </c>
      <c r="P25" s="89"/>
      <c r="Q25" s="89"/>
      <c r="R25" s="89"/>
      <c r="S25" s="89"/>
    </row>
    <row r="26" spans="1:19" ht="60" customHeight="1" thickBot="1" x14ac:dyDescent="0.3">
      <c r="A26" s="2"/>
      <c r="B26" s="175" t="s">
        <v>15</v>
      </c>
      <c r="C26" s="176"/>
      <c r="D26" s="177"/>
      <c r="E26" s="86"/>
      <c r="F26" s="87"/>
      <c r="G26" s="86"/>
      <c r="H26" s="86"/>
      <c r="I26" s="89"/>
      <c r="J26" s="83" t="s">
        <v>45</v>
      </c>
      <c r="K26" s="89"/>
      <c r="L26" s="85">
        <v>42705</v>
      </c>
      <c r="M26" s="89"/>
      <c r="O26" s="104">
        <f>C38</f>
        <v>0</v>
      </c>
      <c r="P26" s="89"/>
      <c r="Q26" s="89"/>
      <c r="R26" s="89"/>
      <c r="S26" s="89"/>
    </row>
    <row r="27" spans="1:19" ht="60" customHeight="1" x14ac:dyDescent="0.25">
      <c r="A27" s="2"/>
      <c r="B27" s="58" t="s">
        <v>84</v>
      </c>
      <c r="C27" s="29" t="s">
        <v>0</v>
      </c>
      <c r="D27" s="60" t="str">
        <f>IF(C27="yes", "You are not eligible to apply for funding to cover the costs of setting up a website. Please go to Question 21.", "")</f>
        <v/>
      </c>
      <c r="E27" s="86"/>
      <c r="F27" s="87"/>
      <c r="G27" s="86"/>
      <c r="H27" s="86"/>
      <c r="I27" s="89"/>
      <c r="J27" s="83" t="s">
        <v>46</v>
      </c>
      <c r="K27" s="89"/>
      <c r="L27" s="85">
        <v>42736</v>
      </c>
      <c r="M27" s="89"/>
      <c r="O27" s="104">
        <f>C41</f>
        <v>0</v>
      </c>
      <c r="P27" s="89"/>
      <c r="Q27" s="89"/>
      <c r="R27" s="89"/>
      <c r="S27" s="89"/>
    </row>
    <row r="28" spans="1:19" ht="60" customHeight="1" x14ac:dyDescent="0.25">
      <c r="A28" s="2"/>
      <c r="B28" s="59" t="s">
        <v>85</v>
      </c>
      <c r="C28" s="30" t="s">
        <v>76</v>
      </c>
      <c r="D28" s="61"/>
      <c r="E28" s="86"/>
      <c r="F28" s="87"/>
      <c r="G28" s="86"/>
      <c r="H28" s="86"/>
      <c r="I28" s="89"/>
      <c r="J28" s="83" t="s">
        <v>47</v>
      </c>
      <c r="K28" s="89"/>
      <c r="L28" s="85">
        <v>42767</v>
      </c>
      <c r="M28" s="89"/>
      <c r="O28" s="103">
        <f>C44</f>
        <v>20</v>
      </c>
      <c r="P28" s="89"/>
      <c r="Q28" s="89"/>
      <c r="R28" s="89"/>
      <c r="S28" s="89"/>
    </row>
    <row r="29" spans="1:19" ht="60" customHeight="1" thickBot="1" x14ac:dyDescent="0.3">
      <c r="A29" s="2"/>
      <c r="B29" s="56" t="s">
        <v>105</v>
      </c>
      <c r="C29" s="24"/>
      <c r="D29" s="62" t="str">
        <f>IF(C29 &gt;300," This exceeds the amount you may apply for, please comment in section 29","")</f>
        <v/>
      </c>
      <c r="E29" s="86"/>
      <c r="F29" s="87"/>
      <c r="G29" s="86"/>
      <c r="H29" s="86"/>
      <c r="I29" s="89"/>
      <c r="J29" s="83" t="s">
        <v>48</v>
      </c>
      <c r="K29" s="89"/>
      <c r="L29" s="85">
        <v>42795</v>
      </c>
      <c r="M29" s="89"/>
      <c r="O29" s="103">
        <f>C45</f>
        <v>10.36</v>
      </c>
      <c r="P29" s="89"/>
      <c r="Q29" s="89"/>
      <c r="R29" s="89"/>
      <c r="S29" s="89"/>
    </row>
    <row r="30" spans="1:19" ht="60" customHeight="1" thickBot="1" x14ac:dyDescent="0.3">
      <c r="A30" s="2"/>
      <c r="B30" s="178" t="s">
        <v>107</v>
      </c>
      <c r="C30" s="179"/>
      <c r="D30" s="180"/>
      <c r="E30" s="86"/>
      <c r="F30" s="87"/>
      <c r="G30" s="86"/>
      <c r="H30" s="86"/>
      <c r="I30" s="89"/>
      <c r="J30" s="83" t="s">
        <v>49</v>
      </c>
      <c r="K30" s="89"/>
      <c r="L30" s="85">
        <v>42826</v>
      </c>
      <c r="M30" s="89"/>
      <c r="O30" s="103">
        <f>C47</f>
        <v>3</v>
      </c>
      <c r="P30" s="89"/>
      <c r="Q30" s="89"/>
      <c r="R30" s="89"/>
      <c r="S30" s="89"/>
    </row>
    <row r="31" spans="1:19" ht="60" customHeight="1" x14ac:dyDescent="0.25">
      <c r="A31" s="2"/>
      <c r="B31" s="63" t="s">
        <v>86</v>
      </c>
      <c r="C31" s="31">
        <v>500</v>
      </c>
      <c r="D31" s="64" t="str">
        <f>IF(C31&gt;500," This exceeds the amount you may apply for, please comment in section 29","")</f>
        <v/>
      </c>
      <c r="E31" s="86"/>
      <c r="F31" s="87"/>
      <c r="G31" s="86"/>
      <c r="H31" s="86"/>
      <c r="I31" s="89"/>
      <c r="J31" s="83" t="s">
        <v>50</v>
      </c>
      <c r="K31" s="89"/>
      <c r="L31" s="85">
        <v>42856</v>
      </c>
      <c r="M31" s="89"/>
      <c r="O31" s="103">
        <f t="shared" ref="O31:O32" si="1">C48</f>
        <v>10.36</v>
      </c>
      <c r="P31" s="89"/>
      <c r="Q31" s="89"/>
      <c r="R31" s="89"/>
      <c r="S31" s="89"/>
    </row>
    <row r="32" spans="1:19" ht="60" customHeight="1" x14ac:dyDescent="0.25">
      <c r="A32" s="2"/>
      <c r="B32" s="69" t="s">
        <v>108</v>
      </c>
      <c r="C32" s="12">
        <v>42948</v>
      </c>
      <c r="D32" s="65" t="str">
        <f>IF(C32="prior to april 2015", "The Transparency Fund only covers costs incurred after 1 April 2015, as a result of the changes in legislation. Therefore, you are not eligible to apply for funding to cover costs of your website. Please go to Question 21", "")</f>
        <v/>
      </c>
      <c r="E32" s="86"/>
      <c r="F32" s="87"/>
      <c r="G32" s="86"/>
      <c r="H32" s="86"/>
      <c r="I32" s="89"/>
      <c r="J32" s="83" t="s">
        <v>51</v>
      </c>
      <c r="K32" s="89"/>
      <c r="L32" s="85">
        <v>42887</v>
      </c>
      <c r="M32" s="89"/>
      <c r="O32" s="103" t="str">
        <f t="shared" si="1"/>
        <v>Please select answer</v>
      </c>
      <c r="P32" s="89"/>
      <c r="Q32" s="89"/>
      <c r="R32" s="89"/>
      <c r="S32" s="89"/>
    </row>
    <row r="33" spans="1:22" ht="60" customHeight="1" x14ac:dyDescent="0.25">
      <c r="A33" s="2"/>
      <c r="B33" s="43" t="s">
        <v>87</v>
      </c>
      <c r="C33" s="23">
        <v>25</v>
      </c>
      <c r="D33" s="61" t="str">
        <f>IF(C33 &gt;25," This exceeds the amount you may apply for, please comment in section 29","")</f>
        <v/>
      </c>
      <c r="E33" s="86"/>
      <c r="F33" s="87"/>
      <c r="G33" s="86"/>
      <c r="H33" s="86"/>
      <c r="I33" s="89"/>
      <c r="J33" s="83" t="s">
        <v>52</v>
      </c>
      <c r="K33" s="89"/>
      <c r="L33" s="85">
        <v>42917</v>
      </c>
      <c r="M33" s="89"/>
      <c r="O33" s="103">
        <f>C50</f>
        <v>207.2</v>
      </c>
      <c r="P33" s="89"/>
      <c r="Q33" s="89"/>
      <c r="R33" s="89"/>
      <c r="S33" s="89"/>
    </row>
    <row r="34" spans="1:22" ht="60" customHeight="1" thickBot="1" x14ac:dyDescent="0.3">
      <c r="A34" s="2"/>
      <c r="B34" s="50" t="s">
        <v>72</v>
      </c>
      <c r="C34" s="13">
        <f>IF(C32="n/a", 0,IF(C32="Please select answer", 0, IF(C32="prior to April 2015", 0, ((YEAR(E18)-YEAR(C32))*12+MONTH(E18)-MONTH(C32)))))*C33+C31</f>
        <v>700</v>
      </c>
      <c r="D34" s="66"/>
      <c r="E34" s="86"/>
      <c r="F34" s="87"/>
      <c r="G34" s="86"/>
      <c r="H34" s="86"/>
      <c r="I34" s="89"/>
      <c r="J34" s="83" t="s">
        <v>53</v>
      </c>
      <c r="K34" s="89"/>
      <c r="L34" s="85">
        <v>42948</v>
      </c>
      <c r="M34" s="89"/>
      <c r="O34" s="105">
        <f>B53</f>
        <v>0</v>
      </c>
      <c r="P34" s="89"/>
      <c r="Q34" s="89"/>
      <c r="R34" s="89"/>
      <c r="S34" s="89"/>
    </row>
    <row r="35" spans="1:22" ht="60" customHeight="1" x14ac:dyDescent="0.25">
      <c r="A35" s="2"/>
      <c r="B35" s="181" t="s">
        <v>11</v>
      </c>
      <c r="C35" s="182"/>
      <c r="D35" s="183"/>
      <c r="E35" s="86"/>
      <c r="F35" s="87"/>
      <c r="G35" s="86"/>
      <c r="H35" s="86"/>
      <c r="I35" s="89"/>
      <c r="J35" s="83" t="s">
        <v>54</v>
      </c>
      <c r="K35" s="89"/>
      <c r="L35" s="85">
        <v>42979</v>
      </c>
      <c r="M35" s="89"/>
      <c r="O35" s="105"/>
      <c r="P35" s="89"/>
      <c r="Q35" s="89"/>
      <c r="R35" s="89"/>
      <c r="S35" s="89"/>
    </row>
    <row r="36" spans="1:22" ht="60" customHeight="1" x14ac:dyDescent="0.25">
      <c r="A36" s="2"/>
      <c r="B36" s="43" t="s">
        <v>88</v>
      </c>
      <c r="C36" s="32" t="s">
        <v>0</v>
      </c>
      <c r="D36" s="67" t="str">
        <f>IF(C36="no", "Please go to Question 24", "")</f>
        <v>Please go to Question 24</v>
      </c>
      <c r="E36" s="86"/>
      <c r="F36" s="87"/>
      <c r="G36" s="86"/>
      <c r="H36" s="86"/>
      <c r="I36" s="89"/>
      <c r="J36" s="83" t="s">
        <v>55</v>
      </c>
      <c r="K36" s="89"/>
      <c r="L36" s="85">
        <v>43009</v>
      </c>
      <c r="M36" s="89"/>
      <c r="O36" s="105"/>
      <c r="P36" s="89"/>
      <c r="Q36" s="89"/>
      <c r="R36" s="89"/>
      <c r="S36" s="89"/>
    </row>
    <row r="37" spans="1:22" ht="60" customHeight="1" x14ac:dyDescent="0.25">
      <c r="A37" s="2"/>
      <c r="B37" s="143" t="s">
        <v>69</v>
      </c>
      <c r="C37" s="144"/>
      <c r="D37" s="145"/>
      <c r="E37" s="86"/>
      <c r="F37" s="87"/>
      <c r="G37" s="86"/>
      <c r="H37" s="86"/>
      <c r="I37" s="89"/>
      <c r="J37" s="83" t="s">
        <v>56</v>
      </c>
      <c r="K37" s="89"/>
      <c r="L37" s="85">
        <v>43040</v>
      </c>
      <c r="M37" s="89"/>
      <c r="O37" s="105"/>
      <c r="P37" s="89"/>
      <c r="Q37" s="89"/>
      <c r="R37" s="89"/>
      <c r="S37" s="89"/>
    </row>
    <row r="38" spans="1:22" ht="60" customHeight="1" x14ac:dyDescent="0.25">
      <c r="A38" s="2"/>
      <c r="B38" s="161" t="s">
        <v>89</v>
      </c>
      <c r="C38" s="122"/>
      <c r="D38" s="123"/>
      <c r="E38" s="86"/>
      <c r="F38" s="87"/>
      <c r="G38" s="86"/>
      <c r="H38" s="86"/>
      <c r="I38" s="89"/>
      <c r="J38" s="83" t="s">
        <v>57</v>
      </c>
      <c r="K38" s="89"/>
      <c r="L38" s="85">
        <v>43070</v>
      </c>
      <c r="M38" s="89"/>
      <c r="O38" s="105"/>
      <c r="P38" s="89"/>
      <c r="Q38" s="89"/>
      <c r="R38" s="89"/>
      <c r="S38" s="89"/>
    </row>
    <row r="39" spans="1:22" ht="60" customHeight="1" x14ac:dyDescent="0.25">
      <c r="A39" s="2"/>
      <c r="B39" s="162"/>
      <c r="C39" s="124"/>
      <c r="D39" s="125"/>
      <c r="E39" s="86"/>
      <c r="F39" s="87"/>
      <c r="G39" s="86"/>
      <c r="H39" s="86"/>
      <c r="I39" s="89"/>
      <c r="J39" s="83" t="s">
        <v>58</v>
      </c>
      <c r="K39" s="89"/>
      <c r="L39" s="85">
        <v>43101</v>
      </c>
      <c r="M39" s="89"/>
      <c r="N39" s="89"/>
      <c r="O39" s="105"/>
      <c r="P39" s="89"/>
      <c r="Q39" s="89"/>
      <c r="R39" s="89"/>
      <c r="S39" s="89"/>
    </row>
    <row r="40" spans="1:22" ht="60" customHeight="1" x14ac:dyDescent="0.25">
      <c r="A40" s="2"/>
      <c r="B40" s="163"/>
      <c r="C40" s="126"/>
      <c r="D40" s="127"/>
      <c r="E40" s="86"/>
      <c r="F40" s="87"/>
      <c r="G40" s="86"/>
      <c r="H40" s="86"/>
      <c r="I40" s="89"/>
      <c r="J40" s="83" t="s">
        <v>59</v>
      </c>
      <c r="K40" s="89"/>
      <c r="L40" s="85">
        <v>43132</v>
      </c>
      <c r="M40" s="89"/>
      <c r="N40" s="89"/>
      <c r="O40" s="105"/>
      <c r="P40" s="89"/>
      <c r="Q40" s="89"/>
      <c r="R40" s="89"/>
      <c r="S40" s="89"/>
    </row>
    <row r="41" spans="1:22" ht="60" customHeight="1" thickBot="1" x14ac:dyDescent="0.3">
      <c r="A41" s="2"/>
      <c r="B41" s="56" t="s">
        <v>90</v>
      </c>
      <c r="C41" s="19"/>
      <c r="D41" s="57" t="str">
        <f>IF(C41&gt;400," This exceeds the amount you may apply for, please comment in section 29","")</f>
        <v/>
      </c>
      <c r="E41" s="86"/>
      <c r="F41" s="87"/>
      <c r="G41" s="86"/>
      <c r="H41" s="86"/>
      <c r="I41" s="89"/>
      <c r="J41" s="83" t="s">
        <v>60</v>
      </c>
      <c r="K41" s="89"/>
      <c r="L41" s="85">
        <v>43160</v>
      </c>
      <c r="M41" s="89"/>
      <c r="N41" s="89"/>
      <c r="O41" s="106"/>
      <c r="P41" s="89"/>
      <c r="Q41" s="89"/>
      <c r="R41" s="89"/>
      <c r="S41" s="89"/>
    </row>
    <row r="42" spans="1:22" ht="60" customHeight="1" x14ac:dyDescent="0.25">
      <c r="A42" s="2"/>
      <c r="B42" s="134" t="s">
        <v>1</v>
      </c>
      <c r="C42" s="135"/>
      <c r="D42" s="136"/>
      <c r="E42" s="86"/>
      <c r="F42" s="87"/>
      <c r="G42" s="86"/>
      <c r="H42" s="86"/>
      <c r="I42" s="89"/>
      <c r="J42" s="83" t="s">
        <v>61</v>
      </c>
      <c r="K42" s="89"/>
      <c r="L42" s="89"/>
      <c r="M42" s="89"/>
      <c r="N42" s="89"/>
      <c r="O42" s="105"/>
      <c r="P42" s="89"/>
      <c r="Q42" s="89"/>
      <c r="R42" s="89"/>
      <c r="S42" s="89"/>
    </row>
    <row r="43" spans="1:22" ht="60" customHeight="1" x14ac:dyDescent="0.25">
      <c r="B43" s="137" t="s">
        <v>2</v>
      </c>
      <c r="C43" s="138"/>
      <c r="D43" s="139"/>
      <c r="E43" s="86"/>
      <c r="F43" s="87"/>
      <c r="G43" s="86"/>
      <c r="H43" s="86"/>
      <c r="I43" s="89"/>
      <c r="J43" s="83" t="s">
        <v>66</v>
      </c>
      <c r="K43" s="89"/>
      <c r="L43" s="89"/>
      <c r="M43" s="89"/>
      <c r="N43" s="89"/>
      <c r="O43" s="105"/>
      <c r="P43" s="89"/>
      <c r="Q43" s="89"/>
      <c r="R43" s="89"/>
      <c r="S43" s="89"/>
    </row>
    <row r="44" spans="1:22" ht="60" customHeight="1" x14ac:dyDescent="0.25">
      <c r="A44" s="2"/>
      <c r="B44" s="59" t="s">
        <v>91</v>
      </c>
      <c r="C44" s="33">
        <v>20</v>
      </c>
      <c r="D44" s="68" t="str">
        <f>IF(C44&gt;50," This exceeds the maximum number of hours you may apply for, please comment in section 29","")</f>
        <v/>
      </c>
      <c r="E44" s="86"/>
      <c r="F44" s="87"/>
      <c r="G44" s="86"/>
      <c r="H44" s="86"/>
      <c r="I44" s="89"/>
      <c r="J44" s="83" t="s">
        <v>62</v>
      </c>
      <c r="K44" s="89"/>
      <c r="L44" s="89"/>
      <c r="M44" s="89"/>
      <c r="N44" s="89"/>
      <c r="O44" s="105"/>
      <c r="P44" s="89"/>
      <c r="Q44" s="89"/>
      <c r="R44" s="89"/>
      <c r="S44" s="89"/>
    </row>
    <row r="45" spans="1:22" s="5" customFormat="1" ht="60" customHeight="1" x14ac:dyDescent="0.25">
      <c r="A45" s="4"/>
      <c r="B45" s="59" t="s">
        <v>92</v>
      </c>
      <c r="C45" s="14">
        <v>10.36</v>
      </c>
      <c r="D45" s="68" t="str">
        <f>IF(C45 &gt;15," This exceeds the amount you may apply for, please comment in section 29","")</f>
        <v/>
      </c>
      <c r="E45" s="96"/>
      <c r="F45" s="97"/>
      <c r="G45" s="96"/>
      <c r="H45" s="96"/>
      <c r="I45" s="95"/>
      <c r="J45" s="83" t="s">
        <v>63</v>
      </c>
      <c r="K45" s="95"/>
      <c r="L45" s="89"/>
      <c r="M45" s="95"/>
      <c r="N45" s="95"/>
      <c r="O45" s="105"/>
      <c r="P45" s="95"/>
      <c r="Q45" s="95"/>
      <c r="R45" s="95"/>
      <c r="S45" s="95"/>
      <c r="T45" s="98"/>
      <c r="U45" s="98"/>
      <c r="V45" s="98"/>
    </row>
    <row r="46" spans="1:22" ht="60" customHeight="1" x14ac:dyDescent="0.25">
      <c r="A46" s="2"/>
      <c r="B46" s="137" t="s">
        <v>104</v>
      </c>
      <c r="C46" s="138"/>
      <c r="D46" s="139"/>
      <c r="E46" s="86"/>
      <c r="F46" s="87"/>
      <c r="G46" s="86"/>
      <c r="H46" s="86"/>
      <c r="I46" s="89"/>
      <c r="J46" s="83" t="s">
        <v>64</v>
      </c>
      <c r="K46" s="89"/>
      <c r="L46" s="89"/>
      <c r="M46" s="89"/>
      <c r="N46" s="89"/>
      <c r="O46" s="105"/>
      <c r="P46" s="89"/>
      <c r="Q46" s="89"/>
      <c r="R46" s="89"/>
      <c r="S46" s="89"/>
    </row>
    <row r="47" spans="1:22" ht="60" customHeight="1" x14ac:dyDescent="0.25">
      <c r="A47" s="2"/>
      <c r="B47" s="59" t="s">
        <v>93</v>
      </c>
      <c r="C47" s="34">
        <v>3</v>
      </c>
      <c r="D47" s="68" t="str">
        <f>IF(C47 &gt;3," This exceeds the maximum number of hours you may apply for, please comment in section 29","")</f>
        <v/>
      </c>
      <c r="E47" s="86"/>
      <c r="F47" s="87"/>
      <c r="G47" s="86"/>
      <c r="H47" s="86"/>
      <c r="I47" s="89"/>
      <c r="K47" s="89"/>
      <c r="L47" s="89"/>
      <c r="M47" s="89"/>
      <c r="N47" s="89"/>
      <c r="O47" s="105"/>
      <c r="P47" s="89"/>
      <c r="Q47" s="89"/>
      <c r="R47" s="89"/>
      <c r="S47" s="89"/>
    </row>
    <row r="48" spans="1:22" ht="60" customHeight="1" x14ac:dyDescent="0.25">
      <c r="A48" s="2"/>
      <c r="B48" s="69" t="s">
        <v>94</v>
      </c>
      <c r="C48" s="18">
        <v>10.36</v>
      </c>
      <c r="D48" s="70" t="str">
        <f>IF(C48&gt;15," This exceeds the amount you may apply for, please comment in section 29","")</f>
        <v/>
      </c>
      <c r="E48" s="86"/>
      <c r="F48" s="87"/>
      <c r="G48" s="86"/>
      <c r="H48" s="86"/>
      <c r="I48" s="89"/>
      <c r="K48" s="89"/>
      <c r="L48" s="89"/>
      <c r="M48" s="89"/>
      <c r="N48" s="89"/>
      <c r="O48" s="105"/>
      <c r="P48" s="89"/>
      <c r="Q48" s="89"/>
      <c r="R48" s="89"/>
      <c r="S48" s="89"/>
    </row>
    <row r="49" spans="1:19" ht="60" customHeight="1" x14ac:dyDescent="0.25">
      <c r="A49" s="2"/>
      <c r="B49" s="43" t="s">
        <v>109</v>
      </c>
      <c r="C49" s="15" t="s">
        <v>76</v>
      </c>
      <c r="D49" s="45" t="str">
        <f>IF(C49="prior to april 2015", "The Transparency Fund only covers costs incurred after 1 April 2015, as a result of the changes in legislation. Therefore, you are not eligible to apply for funding to cover costs of staffing. Please go to Question 29", "")</f>
        <v/>
      </c>
      <c r="E49" s="86"/>
      <c r="F49" s="87"/>
      <c r="G49" s="86"/>
      <c r="H49" s="86"/>
      <c r="I49" s="89"/>
      <c r="K49" s="89"/>
      <c r="L49" s="89"/>
      <c r="M49" s="89"/>
      <c r="N49" s="89"/>
      <c r="O49" s="105"/>
      <c r="P49" s="89"/>
      <c r="Q49" s="89"/>
      <c r="R49" s="89"/>
      <c r="S49" s="89"/>
    </row>
    <row r="50" spans="1:19" ht="60" customHeight="1" x14ac:dyDescent="0.25">
      <c r="A50" s="2"/>
      <c r="B50" s="43" t="s">
        <v>67</v>
      </c>
      <c r="C50" s="16">
        <f>IF(C49="n/a", 0,IF(C49="Please select answer", 0, IF(C49="prior to April 2015", 0, ((YEAR(E18)-YEAR(C49))*12+MONTH(E18)-MONTH(C49)))))*(C47*C48) +(C44*C45)</f>
        <v>207.2</v>
      </c>
      <c r="D50" s="45"/>
      <c r="E50" s="86"/>
      <c r="F50" s="87"/>
      <c r="G50" s="86"/>
      <c r="H50" s="86"/>
      <c r="I50" s="89"/>
      <c r="K50" s="89"/>
      <c r="L50" s="89"/>
      <c r="M50" s="89"/>
      <c r="N50" s="89"/>
      <c r="P50" s="89"/>
      <c r="Q50" s="89"/>
      <c r="R50" s="89"/>
      <c r="S50" s="89"/>
    </row>
    <row r="51" spans="1:19" ht="60" customHeight="1" x14ac:dyDescent="0.25">
      <c r="A51" s="2"/>
      <c r="B51" s="128" t="s">
        <v>95</v>
      </c>
      <c r="C51" s="129"/>
      <c r="D51" s="130"/>
      <c r="E51" s="86"/>
      <c r="F51" s="87"/>
      <c r="G51" s="86"/>
      <c r="H51" s="86"/>
      <c r="I51" s="89"/>
      <c r="K51" s="89"/>
      <c r="L51" s="89"/>
      <c r="M51" s="89"/>
      <c r="N51" s="89"/>
      <c r="P51" s="89"/>
      <c r="Q51" s="89"/>
      <c r="R51" s="89"/>
      <c r="S51" s="89"/>
    </row>
    <row r="52" spans="1:19" ht="60" customHeight="1" thickBot="1" x14ac:dyDescent="0.3">
      <c r="A52" s="2"/>
      <c r="B52" s="131"/>
      <c r="C52" s="132"/>
      <c r="D52" s="133"/>
      <c r="E52" s="89"/>
      <c r="F52" s="91"/>
      <c r="G52" s="89"/>
      <c r="H52" s="89"/>
      <c r="I52" s="89"/>
      <c r="K52" s="89"/>
      <c r="L52" s="89"/>
      <c r="M52" s="89"/>
      <c r="N52" s="89"/>
      <c r="P52" s="89"/>
      <c r="Q52" s="89"/>
      <c r="R52" s="89"/>
      <c r="S52" s="89"/>
    </row>
    <row r="53" spans="1:19" ht="60" customHeight="1" x14ac:dyDescent="0.25">
      <c r="A53" s="2"/>
      <c r="B53" s="110"/>
      <c r="C53" s="111"/>
      <c r="D53" s="112"/>
      <c r="E53" s="89"/>
      <c r="F53" s="91"/>
      <c r="G53" s="89"/>
      <c r="H53" s="89"/>
      <c r="I53" s="89"/>
      <c r="K53" s="89"/>
      <c r="L53" s="89"/>
      <c r="M53" s="89"/>
      <c r="N53" s="89"/>
      <c r="P53" s="89"/>
      <c r="Q53" s="89"/>
      <c r="R53" s="89"/>
      <c r="S53" s="89"/>
    </row>
    <row r="54" spans="1:19" ht="60" customHeight="1" thickBot="1" x14ac:dyDescent="0.3">
      <c r="A54" s="6"/>
      <c r="B54" s="113"/>
      <c r="C54" s="114"/>
      <c r="D54" s="115"/>
      <c r="L54" s="89"/>
    </row>
    <row r="55" spans="1:19" ht="60" customHeight="1" x14ac:dyDescent="0.25">
      <c r="B55" s="113"/>
      <c r="C55" s="114"/>
      <c r="D55" s="115"/>
      <c r="L55" s="89"/>
    </row>
    <row r="56" spans="1:19" ht="60" customHeight="1" thickBot="1" x14ac:dyDescent="0.3">
      <c r="B56" s="116"/>
      <c r="C56" s="117"/>
      <c r="D56" s="118"/>
      <c r="L56" s="89"/>
    </row>
    <row r="57" spans="1:19" ht="60" customHeight="1" thickBot="1" x14ac:dyDescent="0.3">
      <c r="B57" s="71" t="s">
        <v>18</v>
      </c>
      <c r="C57" s="152">
        <f>C50+C41+C34+C29+C25+C22+C19+C16</f>
        <v>1217.17</v>
      </c>
      <c r="D57" s="153"/>
      <c r="L57" s="89"/>
    </row>
    <row r="58" spans="1:19" ht="60" customHeight="1" x14ac:dyDescent="0.25">
      <c r="B58" s="119" t="s">
        <v>16</v>
      </c>
      <c r="C58" s="120"/>
      <c r="D58" s="121"/>
      <c r="L58" s="89"/>
    </row>
    <row r="59" spans="1:19" ht="60" customHeight="1" x14ac:dyDescent="0.25">
      <c r="B59" s="72" t="s">
        <v>73</v>
      </c>
      <c r="C59" s="154" t="s">
        <v>102</v>
      </c>
      <c r="D59" s="155"/>
      <c r="L59" s="89"/>
    </row>
    <row r="60" spans="1:19" ht="60" customHeight="1" x14ac:dyDescent="0.25">
      <c r="B60" s="140" t="s">
        <v>70</v>
      </c>
      <c r="C60" s="141"/>
      <c r="D60" s="142"/>
      <c r="L60" s="95"/>
    </row>
    <row r="61" spans="1:19" ht="60" customHeight="1" x14ac:dyDescent="0.25">
      <c r="B61" s="73" t="s">
        <v>20</v>
      </c>
      <c r="C61" s="108" t="s">
        <v>117</v>
      </c>
      <c r="D61" s="109"/>
      <c r="L61" s="89"/>
    </row>
    <row r="62" spans="1:19" ht="60" customHeight="1" x14ac:dyDescent="0.25">
      <c r="B62" s="73" t="s">
        <v>101</v>
      </c>
      <c r="C62" s="108" t="s">
        <v>118</v>
      </c>
      <c r="D62" s="109"/>
      <c r="L62" s="89"/>
    </row>
    <row r="63" spans="1:19" ht="60" customHeight="1" x14ac:dyDescent="0.25">
      <c r="B63" s="73" t="s">
        <v>21</v>
      </c>
      <c r="C63" s="108" t="s">
        <v>119</v>
      </c>
      <c r="D63" s="109"/>
      <c r="L63" s="89"/>
    </row>
    <row r="64" spans="1:19" ht="60" customHeight="1" thickBot="1" x14ac:dyDescent="0.3">
      <c r="B64" s="74" t="s">
        <v>22</v>
      </c>
      <c r="C64" s="156" t="s">
        <v>120</v>
      </c>
      <c r="D64" s="157"/>
      <c r="L64" s="89"/>
    </row>
    <row r="65" spans="2:12" ht="60" customHeight="1" thickBot="1" x14ac:dyDescent="0.3">
      <c r="B65" s="17" t="s">
        <v>19</v>
      </c>
      <c r="C65" s="150"/>
      <c r="D65" s="151"/>
      <c r="L65" s="89"/>
    </row>
    <row r="66" spans="2:12" ht="60" customHeight="1" thickBot="1" x14ac:dyDescent="0.3">
      <c r="B66" s="17" t="s">
        <v>17</v>
      </c>
      <c r="C66" s="150"/>
      <c r="D66" s="151"/>
      <c r="L66" s="89"/>
    </row>
    <row r="67" spans="2:12" ht="60" customHeight="1" thickBot="1" x14ac:dyDescent="0.3">
      <c r="B67" s="147" t="s">
        <v>115</v>
      </c>
      <c r="C67" s="148"/>
      <c r="D67" s="149"/>
      <c r="L67" s="89"/>
    </row>
    <row r="68" spans="2:12" ht="60" customHeight="1" x14ac:dyDescent="0.25">
      <c r="L68" s="89"/>
    </row>
  </sheetData>
  <sheetProtection password="EDAD" sheet="1" objects="1" scenarios="1" selectLockedCells="1"/>
  <mergeCells count="30">
    <mergeCell ref="C6:D6"/>
    <mergeCell ref="B24:D24"/>
    <mergeCell ref="B26:D26"/>
    <mergeCell ref="B30:D30"/>
    <mergeCell ref="B35:D35"/>
    <mergeCell ref="B37:D37"/>
    <mergeCell ref="B3:D3"/>
    <mergeCell ref="B67:D67"/>
    <mergeCell ref="C66:D66"/>
    <mergeCell ref="C57:D57"/>
    <mergeCell ref="C59:D59"/>
    <mergeCell ref="C61:D61"/>
    <mergeCell ref="C64:D64"/>
    <mergeCell ref="B4:D4"/>
    <mergeCell ref="C65:D65"/>
    <mergeCell ref="B5:D5"/>
    <mergeCell ref="B38:B40"/>
    <mergeCell ref="B12:D12"/>
    <mergeCell ref="B18:D18"/>
    <mergeCell ref="B21:D21"/>
    <mergeCell ref="C62:D62"/>
    <mergeCell ref="C63:D63"/>
    <mergeCell ref="B53:D56"/>
    <mergeCell ref="B58:D58"/>
    <mergeCell ref="C38:D40"/>
    <mergeCell ref="B51:D52"/>
    <mergeCell ref="B42:D42"/>
    <mergeCell ref="B43:D43"/>
    <mergeCell ref="B46:D46"/>
    <mergeCell ref="B60:D60"/>
  </mergeCells>
  <conditionalFormatting sqref="C9">
    <cfRule type="cellIs" dxfId="53" priority="70" operator="greaterThan">
      <formula>25001</formula>
    </cfRule>
    <cfRule type="aboveAverage" dxfId="52" priority="71"/>
    <cfRule type="colorScale" priority="72">
      <colorScale>
        <cfvo type="min"/>
        <cfvo type="percentile" val="50"/>
        <cfvo type="max"/>
        <color rgb="FFF8696B"/>
        <color rgb="FFFFEB84"/>
        <color rgb="FF63BE7B"/>
      </colorScale>
    </cfRule>
  </conditionalFormatting>
  <conditionalFormatting sqref="C25">
    <cfRule type="expression" dxfId="51" priority="27">
      <formula>$C$23="yes"</formula>
    </cfRule>
    <cfRule type="cellIs" dxfId="50" priority="61" operator="greaterThan">
      <formula>100</formula>
    </cfRule>
  </conditionalFormatting>
  <conditionalFormatting sqref="C29">
    <cfRule type="cellIs" dxfId="49" priority="60" operator="greaterThan">
      <formula>300</formula>
    </cfRule>
  </conditionalFormatting>
  <conditionalFormatting sqref="C31">
    <cfRule type="cellIs" dxfId="48" priority="58" operator="greaterThan">
      <formula>500</formula>
    </cfRule>
    <cfRule type="expression" dxfId="47" priority="23">
      <formula>$C$28="yes"</formula>
    </cfRule>
    <cfRule type="expression" dxfId="46" priority="24">
      <formula>$C$27="yes"</formula>
    </cfRule>
  </conditionalFormatting>
  <conditionalFormatting sqref="C33">
    <cfRule type="cellIs" dxfId="45" priority="57" operator="greaterThan">
      <formula>25</formula>
    </cfRule>
  </conditionalFormatting>
  <conditionalFormatting sqref="C41">
    <cfRule type="cellIs" dxfId="44" priority="56" operator="greaterThan">
      <formula>400</formula>
    </cfRule>
  </conditionalFormatting>
  <conditionalFormatting sqref="C44">
    <cfRule type="cellIs" dxfId="43" priority="55" operator="greaterThan">
      <formula>50</formula>
    </cfRule>
  </conditionalFormatting>
  <conditionalFormatting sqref="C45">
    <cfRule type="cellIs" dxfId="42" priority="52" operator="greaterThan">
      <formula>15</formula>
    </cfRule>
  </conditionalFormatting>
  <conditionalFormatting sqref="C47">
    <cfRule type="cellIs" dxfId="41" priority="51" operator="greaterThan">
      <formula>3</formula>
    </cfRule>
  </conditionalFormatting>
  <conditionalFormatting sqref="C48">
    <cfRule type="cellIs" dxfId="40" priority="50" operator="greaterThan">
      <formula>15</formula>
    </cfRule>
  </conditionalFormatting>
  <conditionalFormatting sqref="D13:D15 D49">
    <cfRule type="notContainsBlanks" dxfId="39" priority="74">
      <formula>LEN(TRIM(D13))&gt;0</formula>
    </cfRule>
  </conditionalFormatting>
  <conditionalFormatting sqref="D19">
    <cfRule type="notContainsBlanks" dxfId="38" priority="47">
      <formula>LEN(TRIM(D19))&gt;0</formula>
    </cfRule>
    <cfRule type="notContainsBlanks" dxfId="37" priority="48">
      <formula>LEN(TRIM(D19))&gt;0</formula>
    </cfRule>
  </conditionalFormatting>
  <conditionalFormatting sqref="D25">
    <cfRule type="notContainsBlanks" dxfId="36" priority="46">
      <formula>LEN(TRIM(D25))&gt;0</formula>
    </cfRule>
  </conditionalFormatting>
  <conditionalFormatting sqref="D29">
    <cfRule type="notContainsBlanks" dxfId="35" priority="45">
      <formula>LEN(TRIM(D29))&gt;0</formula>
    </cfRule>
  </conditionalFormatting>
  <conditionalFormatting sqref="D31">
    <cfRule type="notContainsBlanks" dxfId="34" priority="44">
      <formula>LEN(TRIM(D31))&gt;0</formula>
    </cfRule>
  </conditionalFormatting>
  <conditionalFormatting sqref="D33">
    <cfRule type="notContainsBlanks" dxfId="33" priority="43">
      <formula>LEN(TRIM(D33))&gt;0</formula>
    </cfRule>
  </conditionalFormatting>
  <conditionalFormatting sqref="D41">
    <cfRule type="notContainsBlanks" dxfId="32" priority="42">
      <formula>LEN(TRIM(D41))&gt;0</formula>
    </cfRule>
  </conditionalFormatting>
  <conditionalFormatting sqref="D44:D45">
    <cfRule type="notContainsBlanks" dxfId="31" priority="41">
      <formula>LEN(TRIM(D44))&gt;0</formula>
    </cfRule>
  </conditionalFormatting>
  <conditionalFormatting sqref="D47:D48">
    <cfRule type="notContainsBlanks" dxfId="30" priority="40">
      <formula>LEN(TRIM(D47))&gt;0</formula>
    </cfRule>
  </conditionalFormatting>
  <conditionalFormatting sqref="D17">
    <cfRule type="notContainsBlanks" dxfId="29" priority="35">
      <formula>LEN(TRIM(D17))&gt;0</formula>
    </cfRule>
  </conditionalFormatting>
  <conditionalFormatting sqref="D11">
    <cfRule type="expression" dxfId="28" priority="33">
      <formula>$C$11="no"</formula>
    </cfRule>
  </conditionalFormatting>
  <conditionalFormatting sqref="C13:C16">
    <cfRule type="expression" dxfId="27" priority="32">
      <formula>$C$11="no"</formula>
    </cfRule>
  </conditionalFormatting>
  <conditionalFormatting sqref="C19">
    <cfRule type="cellIs" dxfId="26" priority="19" operator="greaterThan">
      <formula>350</formula>
    </cfRule>
    <cfRule type="expression" dxfId="25" priority="31">
      <formula>$C$17="yes"</formula>
    </cfRule>
  </conditionalFormatting>
  <conditionalFormatting sqref="D20">
    <cfRule type="notContainsBlanks" dxfId="24" priority="30">
      <formula>LEN(TRIM(D20))&gt;0</formula>
    </cfRule>
  </conditionalFormatting>
  <conditionalFormatting sqref="C22">
    <cfRule type="cellIs" dxfId="23" priority="17" operator="greaterThan">
      <formula>200</formula>
    </cfRule>
    <cfRule type="expression" dxfId="22" priority="29">
      <formula>$C$20="no"</formula>
    </cfRule>
  </conditionalFormatting>
  <conditionalFormatting sqref="D23">
    <cfRule type="notContainsBlanks" dxfId="21" priority="28">
      <formula>LEN(TRIM(D23))&gt;0</formula>
    </cfRule>
  </conditionalFormatting>
  <conditionalFormatting sqref="D27">
    <cfRule type="notContainsBlanks" dxfId="20" priority="26">
      <formula>LEN(TRIM(D27))&gt;0</formula>
    </cfRule>
  </conditionalFormatting>
  <conditionalFormatting sqref="D28">
    <cfRule type="notContainsBlanks" dxfId="19" priority="25">
      <formula>LEN(TRIM(D28))&gt;0</formula>
    </cfRule>
  </conditionalFormatting>
  <conditionalFormatting sqref="D32">
    <cfRule type="notContainsBlanks" dxfId="18" priority="22">
      <formula>LEN(TRIM(D32))&gt;0</formula>
    </cfRule>
  </conditionalFormatting>
  <conditionalFormatting sqref="C38:D41">
    <cfRule type="expression" dxfId="17" priority="21">
      <formula>$C$36="no"</formula>
    </cfRule>
  </conditionalFormatting>
  <conditionalFormatting sqref="D36">
    <cfRule type="notContainsBlanks" dxfId="16" priority="20">
      <formula>LEN(TRIM(D36))&gt;0</formula>
    </cfRule>
  </conditionalFormatting>
  <conditionalFormatting sqref="D22">
    <cfRule type="notContainsBlanks" dxfId="15" priority="18">
      <formula>LEN(TRIM(D22))&gt;0</formula>
    </cfRule>
  </conditionalFormatting>
  <conditionalFormatting sqref="C34">
    <cfRule type="expression" dxfId="14" priority="16">
      <formula>$C$33&gt;25</formula>
    </cfRule>
  </conditionalFormatting>
  <conditionalFormatting sqref="C16">
    <cfRule type="expression" dxfId="13" priority="14">
      <formula>$C$15&gt;25</formula>
    </cfRule>
    <cfRule type="expression" dxfId="12" priority="15">
      <formula>$C$13&gt;300</formula>
    </cfRule>
  </conditionalFormatting>
  <conditionalFormatting sqref="C13">
    <cfRule type="cellIs" dxfId="11" priority="13" operator="greaterThan">
      <formula>300</formula>
    </cfRule>
  </conditionalFormatting>
  <conditionalFormatting sqref="C15">
    <cfRule type="cellIs" dxfId="10" priority="12" operator="greaterThan">
      <formula>25</formula>
    </cfRule>
  </conditionalFormatting>
  <conditionalFormatting sqref="C50">
    <cfRule type="expression" dxfId="9" priority="8">
      <formula>$C$44&gt;50</formula>
    </cfRule>
    <cfRule type="expression" dxfId="8" priority="9">
      <formula>$C$45&gt;15</formula>
    </cfRule>
    <cfRule type="expression" dxfId="7" priority="10">
      <formula>$C$48&gt;15</formula>
    </cfRule>
    <cfRule type="expression" dxfId="6" priority="11">
      <formula>$C$47&gt;3</formula>
    </cfRule>
  </conditionalFormatting>
  <conditionalFormatting sqref="C10">
    <cfRule type="expression" dxfId="5" priority="6">
      <formula>$C$10="yes"</formula>
    </cfRule>
  </conditionalFormatting>
  <conditionalFormatting sqref="D14">
    <cfRule type="expression" dxfId="4" priority="5">
      <formula>$C$14="Prior to April 2015"</formula>
    </cfRule>
  </conditionalFormatting>
  <conditionalFormatting sqref="C14">
    <cfRule type="expression" dxfId="3" priority="4">
      <formula>$C$14="prior to April 2015"</formula>
    </cfRule>
  </conditionalFormatting>
  <conditionalFormatting sqref="C49">
    <cfRule type="expression" dxfId="2" priority="3">
      <formula>$C$49="prior to april 2015"</formula>
    </cfRule>
  </conditionalFormatting>
  <conditionalFormatting sqref="C32">
    <cfRule type="expression" dxfId="1" priority="2">
      <formula>$C$32="prior to april 2015"</formula>
    </cfRule>
  </conditionalFormatting>
  <conditionalFormatting sqref="C7:D7">
    <cfRule type="expression" dxfId="0" priority="1">
      <formula>ISNUMBER(SEARCH("meeting", $C$7))</formula>
    </cfRule>
  </conditionalFormatting>
  <dataValidations xWindow="854" yWindow="523" count="33">
    <dataValidation type="decimal" allowBlank="1" showInputMessage="1" showErrorMessage="1" error="You can only apply for the Transaprency Fund, if your council's turnover is £25,000 or less. " promptTitle="**WARNING**" prompt="If tunover exceeds £25k please enter £0 and explain in box 29." sqref="C9" xr:uid="{00000000-0002-0000-0000-000000000000}">
      <formula1>0</formula1>
      <formula2>25000</formula2>
    </dataValidation>
    <dataValidation type="list" allowBlank="1" showErrorMessage="1" prompt="Please select your answer from the drop down list. " sqref="C36" xr:uid="{00000000-0002-0000-0000-000001000000}">
      <formula1>$G$6:$G$8</formula1>
    </dataValidation>
    <dataValidation allowBlank="1" showErrorMessage="1" prompt="Please insert the costs for setting up an internet connection for your authority. " sqref="C13" xr:uid="{00000000-0002-0000-0000-000002000000}"/>
    <dataValidation allowBlank="1" showInputMessage="1" showErrorMessage="1" promptTitle="**WARNING**" prompt="Please ensure you have answered the question above - Question 7." sqref="C15" xr:uid="{00000000-0002-0000-0000-000003000000}"/>
    <dataValidation allowBlank="1" showErrorMessage="1" prompt="Please state the costs, excluding VAT, of the computer you intend to buy. " sqref="C19" xr:uid="{00000000-0002-0000-0000-000004000000}"/>
    <dataValidation type="list" allowBlank="1" showErrorMessage="1" prompt="Please select your answer from the dropdown list. " sqref="C20" xr:uid="{00000000-0002-0000-0000-000005000000}">
      <formula1>$G$6:$G$8</formula1>
    </dataValidation>
    <dataValidation allowBlank="1" showInputMessage="1" showErrorMessage="1" prompt="Please state to costs of the software requried, excluding VAT. " sqref="D22" xr:uid="{00000000-0002-0000-0000-000006000000}"/>
    <dataValidation allowBlank="1" showErrorMessage="1" prompt="Please state the price, excluding VAT, of the device capable of scanning you intend to buy. " sqref="C25" xr:uid="{00000000-0002-0000-0000-000007000000}"/>
    <dataValidation type="list" allowBlank="1" showErrorMessage="1" prompt="Please select your answer from the drop down list._x000a__x000a_You do not need to have your own website to comply with the new Transaprency legislation. " sqref="C28" xr:uid="{00000000-0002-0000-0000-000008000000}">
      <formula1>$G$6:$G$8</formula1>
    </dataValidation>
    <dataValidation allowBlank="1" showErrorMessage="1" prompt="If you are using another organisation's website, please state the yearly costs of using their website. " sqref="C29" xr:uid="{00000000-0002-0000-0000-000009000000}"/>
    <dataValidation allowBlank="1" showErrorMessage="1" prompt="Please state the costs to set up a website. _x000a_" sqref="C31" xr:uid="{00000000-0002-0000-0000-00000A000000}"/>
    <dataValidation allowBlank="1" showInputMessage="1" showErrorMessage="1" promptTitle="**WARNING**" prompt="Please ensure you have answered the question above - Question 19." sqref="C33" xr:uid="{00000000-0002-0000-0000-00000B000000}"/>
    <dataValidation allowBlank="1" showErrorMessage="1" prompt="Please state the total costs of training, excluding VAT. " sqref="C41" xr:uid="{00000000-0002-0000-0000-00000C000000}"/>
    <dataValidation allowBlank="1" showErrorMessage="1" prompt="Please state the total number of hours needed for setting up your website. " sqref="C44" xr:uid="{00000000-0002-0000-0000-00000D000000}"/>
    <dataValidation allowBlank="1" showErrorMessage="1" prompt="Please state the hourly rate that your authority will be charged for setting up your website. " sqref="C45" xr:uid="{00000000-0002-0000-0000-00000E000000}"/>
    <dataValidation allowBlank="1" showInputMessage="1" showErrorMessage="1" promptTitle="**WARNING**" prompt="Please ensure you SELECT an answer for Question 28 - below." sqref="C47" xr:uid="{00000000-0002-0000-0000-00000F000000}"/>
    <dataValidation allowBlank="1" showInputMessage="1" showErrorMessage="1" promptTitle="**WARNING**" prompt="Please ensure you SELECT an answer for Question 28 - below." sqref="C48" xr:uid="{00000000-0002-0000-0000-000010000000}"/>
    <dataValidation allowBlank="1" showInputMessage="1" showErrorMessage="1" prompt="Please state the name of the account holder. " sqref="C61:D61" xr:uid="{00000000-0002-0000-0000-000011000000}"/>
    <dataValidation allowBlank="1" showInputMessage="1" showErrorMessage="1" prompt="Please enter the address at which the account is registered. " sqref="C62:D62" xr:uid="{00000000-0002-0000-0000-000012000000}"/>
    <dataValidation type="textLength" operator="equal" allowBlank="1" showInputMessage="1" showErrorMessage="1" error="The sort code is 6 digits long. _x000a__x000a_Please insert your sort code without any spaces or symbols. " prompt="The sort code is 6 digits long. _x000a__x000a_Please insert your sort code without any spaces or symbols. " sqref="C63:D63" xr:uid="{00000000-0002-0000-0000-000013000000}">
      <formula1>6</formula1>
    </dataValidation>
    <dataValidation type="textLength" operator="equal" allowBlank="1" showInputMessage="1" showErrorMessage="1" error="Your account number is 8 digits long. _x000a__x000a_Please state your account number excluding spaces or symbols. " prompt="Your account number is 8 digits long. _x000a__x000a_Please state your account number excluding spaces or symbols. " sqref="C64:D64" xr:uid="{00000000-0002-0000-0000-000014000000}">
      <formula1>8</formula1>
    </dataValidation>
    <dataValidation type="date" allowBlank="1" showInputMessage="1" showErrorMessage="1" prompt="Please insert the date you received the application. " sqref="C66:D66" xr:uid="{00000000-0002-0000-0000-000015000000}">
      <formula1>42461</formula1>
      <formula2>42825</formula2>
    </dataValidation>
    <dataValidation type="textLength" allowBlank="1" showInputMessage="1" showErrorMessage="1" sqref="C34" xr:uid="{00000000-0002-0000-0000-000016000000}">
      <formula1>0</formula1>
      <formula2>500</formula2>
    </dataValidation>
    <dataValidation type="list" allowBlank="1" showErrorMessage="1" error="Please select your county association or national association, as applicable. " prompt="Please select your local association from the drop down list." sqref="C8" xr:uid="{00000000-0002-0000-0000-000017000000}">
      <formula1>$J$3:$J$46</formula1>
    </dataValidation>
    <dataValidation type="list" allowBlank="1" showErrorMessage="1" error="You can only apply for the Transaprency Fund, if your council's turnover is £25,000 or less. " prompt="Please select an answer from the drop down list. _x000a__x000a_Please note, whilst you may apply for funding several times, you may only apply to cover certain costs once, i.e. computer, scanner, internet set up etc. All applications will be checked for duplicates. " sqref="C10" xr:uid="{00000000-0002-0000-0000-000018000000}">
      <formula1>$G$6:$G$10</formula1>
    </dataValidation>
    <dataValidation type="list" allowBlank="1" showErrorMessage="1" prompt="Please select the date when you start using the internet to comply with the Transparency Fund, i.e. to set up your website." sqref="C14" xr:uid="{00000000-0002-0000-0000-000019000000}">
      <formula1>$L$3:$L$41</formula1>
    </dataValidation>
    <dataValidation type="list" allowBlank="1" showErrorMessage="1" error="Please select the go live date." prompt="Please select the date when you expect your website to go live. _x000a_" sqref="C32" xr:uid="{00000000-0002-0000-0000-00001A000000}">
      <formula1>$L$3:$L$41</formula1>
    </dataValidation>
    <dataValidation type="list" allowBlank="1" showErrorMessage="1" prompt="Please select the date from the drop down list. " sqref="C49" xr:uid="{00000000-0002-0000-0000-00001B000000}">
      <formula1>$L$3:$L$41</formula1>
    </dataValidation>
    <dataValidation type="list" allowBlank="1" showErrorMessage="1" prompt="Please select your answer from the drop down list. " sqref="C59:D59" xr:uid="{00000000-0002-0000-0000-00001C000000}">
      <formula1>$F$18:$F$20</formula1>
    </dataValidation>
    <dataValidation type="date" allowBlank="1" showInputMessage="1" showErrorMessage="1" prompt="Please insert the date you received the application. " sqref="C65:D65" xr:uid="{00000000-0002-0000-0000-00001D000000}">
      <formula1>42461</formula1>
      <formula2>42825</formula2>
    </dataValidation>
    <dataValidation type="list" allowBlank="1" showErrorMessage="1" prompt="Please select your answer from the drop down list. " sqref="C11 C17 C23 C27" xr:uid="{00000000-0002-0000-0000-00001E000000}">
      <formula1>$G$6:$G$8</formula1>
    </dataValidation>
    <dataValidation allowBlank="1" showInputMessage="1" showErrorMessage="1" promptTitle="**For information**" prompt="Please detail the type of training needed and who will undertake the training." sqref="C38:D40" xr:uid="{00000000-0002-0000-0000-00001F000000}"/>
    <dataValidation allowBlank="1" showInputMessage="1" showErrorMessage="1" promptTitle="**For information**" prompt="For turnover over £25K please ensure you state the turnover for the past 3 years  " sqref="B53:D56" xr:uid="{00000000-0002-0000-0000-000020000000}"/>
  </dataValidations>
  <hyperlinks>
    <hyperlink ref="B5:D5" r:id="rId1" display="to be completed in conjunction with the Guidance notes for the Transparency Fund application form" xr:uid="{00000000-0004-0000-0000-000000000000}"/>
  </hyperlinks>
  <pageMargins left="0.70866141732283472" right="0.70866141732283472" top="0.74803149606299213" bottom="0.35433070866141736" header="0.31496062992125984" footer="0.31496062992125984"/>
  <pageSetup paperSize="9" scale="20" orientation="portrait" horizontalDpi="4294967293" verticalDpi="4294967293" r:id="rId2"/>
  <headerFooter>
    <oddHeader xml:space="preserve">&amp;L                                                                      
</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Questionnaire</vt:lpstr>
      <vt:lpstr>Questionnaire!Print_Area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Faithful Conteh</dc:creator>
  <cp:lastModifiedBy>Pailton Parish Clerk</cp:lastModifiedBy>
  <cp:lastPrinted>2017-09-05T16:40:29Z</cp:lastPrinted>
  <dcterms:created xsi:type="dcterms:W3CDTF">2015-07-07T08:15:32Z</dcterms:created>
  <dcterms:modified xsi:type="dcterms:W3CDTF">2017-09-05T16:40:51Z</dcterms:modified>
</cp:coreProperties>
</file>