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leonabendall/Desktop/24-25 YEAR ACCOUNTS AND AGAR/"/>
    </mc:Choice>
  </mc:AlternateContent>
  <xr:revisionPtr revIDLastSave="0" documentId="13_ncr:1_{BDD2BFD0-1963-A641-BECC-79110DBEE222}" xr6:coauthVersionLast="47" xr6:coauthVersionMax="47" xr10:uidLastSave="{00000000-0000-0000-0000-000000000000}"/>
  <bookViews>
    <workbookView xWindow="1180" yWindow="1500" windowWidth="27240" windowHeight="15080" activeTab="1" xr2:uid="{9589902D-DAFF-AA4F-A6BF-635C349FC46E}"/>
  </bookViews>
  <sheets>
    <sheet name="REPORT ON INCOME &amp; EXPENDITURE" sheetId="1" r:id="rId1"/>
    <sheet name="BANK RECONCILIATIO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  <c r="O19" i="1" l="1"/>
  <c r="C4" i="1" s="1"/>
  <c r="O65" i="1" l="1"/>
  <c r="C64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Q44" i="1"/>
  <c r="O24" i="1"/>
  <c r="O27" i="2"/>
  <c r="O24" i="2"/>
  <c r="M27" i="2"/>
  <c r="I27" i="2"/>
  <c r="I33" i="2" s="1"/>
  <c r="C27" i="2"/>
  <c r="C29" i="2" s="1"/>
  <c r="H24" i="2"/>
  <c r="L21" i="2"/>
  <c r="C21" i="2"/>
  <c r="M16" i="2"/>
  <c r="M21" i="2" s="1"/>
  <c r="N16" i="2" s="1"/>
  <c r="N21" i="2" s="1"/>
  <c r="O16" i="2" s="1"/>
  <c r="O21" i="2" s="1"/>
  <c r="L16" i="2"/>
  <c r="K16" i="2"/>
  <c r="I16" i="2"/>
  <c r="D16" i="2"/>
  <c r="D21" i="2" s="1"/>
  <c r="E16" i="2" s="1"/>
  <c r="E21" i="2" s="1"/>
  <c r="F16" i="2" s="1"/>
  <c r="F21" i="2" s="1"/>
  <c r="M12" i="2"/>
  <c r="C12" i="2"/>
  <c r="D8" i="2"/>
  <c r="N7" i="2"/>
  <c r="N12" i="2" s="1"/>
  <c r="I7" i="2"/>
  <c r="I12" i="2" s="1"/>
  <c r="H7" i="2"/>
  <c r="G7" i="2"/>
  <c r="D7" i="2"/>
  <c r="G6" i="1"/>
  <c r="N64" i="1"/>
  <c r="M64" i="1"/>
  <c r="L64" i="1"/>
  <c r="K64" i="1"/>
  <c r="J64" i="1"/>
  <c r="I64" i="1"/>
  <c r="H64" i="1"/>
  <c r="G64" i="1"/>
  <c r="F64" i="1"/>
  <c r="E64" i="1"/>
  <c r="D64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D12" i="2" l="1"/>
  <c r="E7" i="2" s="1"/>
  <c r="E12" i="2" s="1"/>
  <c r="O42" i="1"/>
  <c r="M24" i="2"/>
  <c r="C24" i="2"/>
  <c r="J7" i="2"/>
  <c r="J12" i="2" s="1"/>
  <c r="I24" i="2"/>
  <c r="F24" i="2"/>
  <c r="G16" i="2"/>
  <c r="G21" i="2" s="1"/>
  <c r="O7" i="2"/>
  <c r="N24" i="2"/>
  <c r="E66" i="1"/>
  <c r="I66" i="1"/>
  <c r="M66" i="1"/>
  <c r="G66" i="1"/>
  <c r="K66" i="1"/>
  <c r="C66" i="1"/>
  <c r="D66" i="1"/>
  <c r="H66" i="1"/>
  <c r="L66" i="1"/>
  <c r="C6" i="1"/>
  <c r="F66" i="1"/>
  <c r="J66" i="1"/>
  <c r="N66" i="1"/>
  <c r="D24" i="2" l="1"/>
  <c r="G24" i="2"/>
  <c r="H16" i="2"/>
  <c r="F7" i="2"/>
  <c r="E24" i="2"/>
  <c r="J24" i="2"/>
  <c r="K7" i="2"/>
  <c r="K12" i="2" s="1"/>
  <c r="O66" i="1"/>
  <c r="K24" i="2" l="1"/>
  <c r="L7" i="2"/>
  <c r="L12" i="2" s="1"/>
  <c r="L24" i="2" s="1"/>
  <c r="O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tc={21905A94-F384-3248-8DDF-E4F96182A587}</author>
  </authors>
  <commentList>
    <comment ref="H62" authorId="0" shapeId="0" xr:uid="{21905A94-F384-3248-8DDF-E4F96182A587}">
      <text>
        <t>[Threaded comment]
Your version of Excel allows you to read this threaded comment; however, any edits to it will get removed if the file is opened in a newer version of Excel. Learn more: https://go.microsoft.com/fwlink/?linkid=870924
Comment:
    Mistake refunded in Oct</t>
      </text>
    </comment>
  </commentList>
</comments>
</file>

<file path=xl/sharedStrings.xml><?xml version="1.0" encoding="utf-8"?>
<sst xmlns="http://schemas.openxmlformats.org/spreadsheetml/2006/main" count="126" uniqueCount="107">
  <si>
    <t>PAILTON PARISH COUNCIL - 2023-24 FINANCIAL YEAR</t>
  </si>
  <si>
    <t>INCOME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</si>
  <si>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</si>
  <si>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</si>
  <si>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</si>
  <si>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</si>
  <si>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</si>
  <si>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</si>
  <si>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</si>
  <si>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</si>
  <si>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</si>
  <si>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</si>
  <si>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</si>
  <si>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</si>
  <si>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Precept</t>
  </si>
  <si>
    <t>Vat Refunds</t>
  </si>
  <si>
    <t>Refund of clerk's error E-on &amp; BFF error</t>
  </si>
  <si>
    <t xml:space="preserve">Allotment income </t>
  </si>
  <si>
    <t>Social fund raising income</t>
  </si>
  <si>
    <t>Sundries - radon refund, BFF refund</t>
  </si>
  <si>
    <t>Grant for climbing wall</t>
  </si>
  <si>
    <t>Total income</t>
  </si>
  <si>
    <t>EXPENDITURE</t>
  </si>
  <si>
    <t>april</t>
  </si>
  <si>
    <t xml:space="preserve">may 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</si>
  <si>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</si>
  <si>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</si>
  <si>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</si>
  <si>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</si>
  <si>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</si>
  <si>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</si>
  <si>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</si>
  <si>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</si>
  <si>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</si>
  <si>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MARCH</t>
  </si>
  <si>
    <t>non white lion spend</t>
  </si>
  <si>
    <t>Clerk's gross salary inc tax</t>
  </si>
  <si>
    <t>Paper, postage, printing etc</t>
  </si>
  <si>
    <t>Electricity for street lamps</t>
  </si>
  <si>
    <t>Street lamp repairs</t>
  </si>
  <si>
    <t>Grass cutting + playing field</t>
  </si>
  <si>
    <t>Website/email .org.uk</t>
  </si>
  <si>
    <t>Insurance</t>
  </si>
  <si>
    <t>Walc fees &amp; training</t>
  </si>
  <si>
    <t>Audit - internal &amp; AGAR</t>
  </si>
  <si>
    <t>Coronation Mugs</t>
  </si>
  <si>
    <t>Round the Revel</t>
  </si>
  <si>
    <t>Hanging baskets</t>
  </si>
  <si>
    <t>Playing field lease and renewal costs</t>
  </si>
  <si>
    <t>Playing field safety inspection</t>
  </si>
  <si>
    <t>Bleedkit</t>
  </si>
  <si>
    <t>Glass for telephone box</t>
  </si>
  <si>
    <t>RBC license transfer and 24 lease</t>
  </si>
  <si>
    <t>Allotment rent</t>
  </si>
  <si>
    <t>Incidentals -ICO, allotment paddock, Land Registry searches</t>
  </si>
  <si>
    <t>monthly sub totals general</t>
  </si>
  <si>
    <t>WHITE LION COSTS</t>
  </si>
  <si>
    <t>Public Works Loan Board</t>
  </si>
  <si>
    <t>Project Development costs</t>
  </si>
  <si>
    <t>Greenwood Project Managers</t>
  </si>
  <si>
    <t>BFF - architects</t>
  </si>
  <si>
    <t>Alison Berwick - fund raiser</t>
  </si>
  <si>
    <t>DCA - business planners</t>
  </si>
  <si>
    <t>Kendrick Hobbs</t>
  </si>
  <si>
    <t>Anthony Collins - CIC</t>
  </si>
  <si>
    <t>Focus QS</t>
  </si>
  <si>
    <t>Katharine Andrews (curator)</t>
  </si>
  <si>
    <t>Crestwood Environmental</t>
  </si>
  <si>
    <t>Caneparo</t>
  </si>
  <si>
    <t>Arden Fire Safety</t>
  </si>
  <si>
    <t>A Meredith - Evaluation</t>
  </si>
  <si>
    <t>Sundries - heritage Trust, Plunkett, Radon, Ian Dew, Oral History</t>
  </si>
  <si>
    <t>EON Standing Charge</t>
  </si>
  <si>
    <t>White Lion monthly sub totals</t>
  </si>
  <si>
    <t>MONTHLY TOTAL PAYMENTS</t>
  </si>
  <si>
    <t>Starting position 1 - 4 - 2024</t>
  </si>
  <si>
    <t>AT 31 MARCH 2024 MONIES IN BANK</t>
  </si>
  <si>
    <t>Income</t>
  </si>
  <si>
    <t>Treasury white lion account</t>
  </si>
  <si>
    <t>Less expenditure</t>
  </si>
  <si>
    <t>cash book account</t>
  </si>
  <si>
    <t>Forecast year end position</t>
  </si>
  <si>
    <t>total in bank</t>
  </si>
  <si>
    <t>FINAL CASH REPORT FOR  THE YEAR</t>
  </si>
  <si>
    <t>Pailton Parish Council - bank reconciliation</t>
  </si>
  <si>
    <t>General Account</t>
  </si>
  <si>
    <t>B/fwd</t>
  </si>
  <si>
    <t>Bfwd</t>
  </si>
  <si>
    <t>Expenditure</t>
  </si>
  <si>
    <t>Transfer out to WL</t>
  </si>
  <si>
    <t>Transfer In from WL</t>
  </si>
  <si>
    <t>Month end total</t>
  </si>
  <si>
    <t>Reserve Account for White Lion</t>
  </si>
  <si>
    <t>Transfer out to General</t>
  </si>
  <si>
    <t>Transfer in from General</t>
  </si>
  <si>
    <t>Total funds held</t>
  </si>
  <si>
    <t xml:space="preserve">Income </t>
  </si>
  <si>
    <t>A collins</t>
  </si>
  <si>
    <t>paid from White Lion Acct</t>
  </si>
  <si>
    <t>Plus</t>
  </si>
  <si>
    <t>Garden party etc</t>
  </si>
  <si>
    <t>social fund raising</t>
  </si>
  <si>
    <t>allotments for 2024</t>
  </si>
  <si>
    <t>March VAT refund</t>
  </si>
  <si>
    <t>2023 -24 Financial Year</t>
  </si>
  <si>
    <t>ADD IN LOAN PAYMENT</t>
  </si>
  <si>
    <t>NHLF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</si>
</sst>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12"/>
      <color theme="8" tint="-0.249977111117893"/>
      <name val="Aptos Narrow"/>
      <family val="2"/>
      <scheme val="minor"/>
    </font>
    <font>
      <b/>
      <sz val="12"/>
      <color theme="1"/>
      <name val="Aptos Narrow"/>
      <scheme val="minor"/>
    </font>
    <font>
      <i/>
      <sz val="12"/>
      <color theme="1"/>
      <name val="Aptos Narrow"/>
      <family val="2"/>
      <scheme val="minor"/>
    </font>
    <font>
      <sz val="18"/>
      <color theme="1"/>
      <name val="Aptos Narrow"/>
      <scheme val="minor"/>
    </font>
    <font>
      <b/>
      <sz val="18"/>
      <color theme="1"/>
      <name val="Aptos Narrow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43" fontId="4" fillId="0" borderId="0" xfId="1" applyFont="1"/>
    <xf numFmtId="43" fontId="0" fillId="0" borderId="0" xfId="1" applyFont="1"/>
    <xf numFmtId="43" fontId="0" fillId="0" borderId="0" xfId="1" applyFont="1" applyFill="1"/>
    <xf numFmtId="43" fontId="3" fillId="0" borderId="0" xfId="1" applyFont="1"/>
    <xf numFmtId="43" fontId="3" fillId="0" borderId="1" xfId="1" applyFont="1" applyBorder="1"/>
    <xf numFmtId="43" fontId="3" fillId="0" borderId="1" xfId="1" applyFont="1" applyFill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wrapText="1"/>
    </xf>
    <xf numFmtId="43" fontId="3" fillId="0" borderId="1" xfId="1" applyFont="1" applyBorder="1" applyAlignment="1">
      <alignment wrapText="1"/>
    </xf>
    <xf numFmtId="43" fontId="2" fillId="0" borderId="1" xfId="1" applyFont="1" applyBorder="1"/>
    <xf numFmtId="43" fontId="2" fillId="0" borderId="1" xfId="1" applyFont="1" applyFill="1" applyBorder="1"/>
    <xf numFmtId="43" fontId="5" fillId="0" borderId="1" xfId="1" applyFont="1" applyBorder="1"/>
    <xf numFmtId="43" fontId="0" fillId="0" borderId="1" xfId="1" applyFont="1" applyBorder="1" applyAlignment="1">
      <alignment wrapText="1"/>
    </xf>
    <xf numFmtId="43" fontId="2" fillId="0" borderId="0" xfId="1" applyFont="1" applyAlignment="1">
      <alignment horizontal="right" wrapText="1"/>
    </xf>
    <xf numFmtId="43" fontId="2" fillId="0" borderId="0" xfId="1" applyFont="1"/>
    <xf numFmtId="43" fontId="2" fillId="0" borderId="0" xfId="1" applyFont="1" applyFill="1"/>
    <xf numFmtId="43" fontId="0" fillId="0" borderId="2" xfId="1" applyFont="1" applyBorder="1"/>
    <xf numFmtId="43" fontId="5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 applyFill="1" applyBorder="1"/>
    <xf numFmtId="43" fontId="2" fillId="0" borderId="0" xfId="1" applyFont="1" applyAlignment="1">
      <alignment horizontal="right"/>
    </xf>
    <xf numFmtId="43" fontId="6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Fill="1"/>
    <xf numFmtId="43" fontId="5" fillId="0" borderId="0" xfId="1" applyFont="1" applyBorder="1"/>
    <xf numFmtId="43" fontId="0" fillId="0" borderId="3" xfId="1" applyFont="1" applyBorder="1"/>
    <xf numFmtId="0" fontId="0" fillId="0" borderId="4" xfId="0" applyBorder="1"/>
    <xf numFmtId="43" fontId="3" fillId="0" borderId="4" xfId="1" applyFont="1" applyBorder="1"/>
    <xf numFmtId="43" fontId="0" fillId="0" borderId="4" xfId="1" applyFont="1" applyBorder="1"/>
    <xf numFmtId="43" fontId="3" fillId="3" borderId="5" xfId="1" applyFont="1" applyFill="1" applyBorder="1"/>
    <xf numFmtId="0" fontId="0" fillId="3" borderId="4" xfId="0" applyFill="1" applyBorder="1"/>
    <xf numFmtId="43" fontId="3" fillId="3" borderId="6" xfId="1" applyFont="1" applyFill="1" applyBorder="1"/>
    <xf numFmtId="43" fontId="0" fillId="0" borderId="7" xfId="1" applyFont="1" applyBorder="1"/>
    <xf numFmtId="43" fontId="3" fillId="0" borderId="0" xfId="1" applyFont="1" applyBorder="1"/>
    <xf numFmtId="0" fontId="0" fillId="3" borderId="0" xfId="0" applyFill="1"/>
    <xf numFmtId="43" fontId="3" fillId="3" borderId="8" xfId="1" applyFont="1" applyFill="1" applyBorder="1"/>
    <xf numFmtId="43" fontId="0" fillId="0" borderId="9" xfId="1" applyFont="1" applyBorder="1"/>
    <xf numFmtId="0" fontId="0" fillId="0" borderId="10" xfId="0" applyBorder="1"/>
    <xf numFmtId="43" fontId="3" fillId="0" borderId="10" xfId="1" applyFont="1" applyBorder="1"/>
    <xf numFmtId="43" fontId="0" fillId="0" borderId="10" xfId="1" applyFont="1" applyBorder="1"/>
    <xf numFmtId="43" fontId="3" fillId="3" borderId="13" xfId="1" applyFont="1" applyFill="1" applyBorder="1"/>
    <xf numFmtId="43" fontId="7" fillId="0" borderId="0" xfId="1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3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17" fontId="0" fillId="4" borderId="1" xfId="0" applyNumberFormat="1" applyFill="1" applyBorder="1"/>
    <xf numFmtId="17" fontId="0" fillId="4" borderId="1" xfId="0" applyNumberFormat="1" applyFill="1" applyBorder="1" applyAlignment="1">
      <alignment horizontal="right"/>
    </xf>
    <xf numFmtId="43" fontId="0" fillId="4" borderId="1" xfId="1" applyFont="1" applyFill="1" applyBorder="1" applyAlignment="1">
      <alignment horizontal="right"/>
    </xf>
    <xf numFmtId="43" fontId="1" fillId="4" borderId="1" xfId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43" fontId="0" fillId="4" borderId="0" xfId="1" applyFont="1" applyFill="1"/>
    <xf numFmtId="0" fontId="0" fillId="4" borderId="14" xfId="0" applyFill="1" applyBorder="1"/>
    <xf numFmtId="43" fontId="0" fillId="4" borderId="0" xfId="1" applyFont="1" applyFill="1" applyAlignment="1">
      <alignment horizontal="right"/>
    </xf>
    <xf numFmtId="43" fontId="0" fillId="4" borderId="14" xfId="1" applyFont="1" applyFill="1" applyBorder="1" applyAlignment="1">
      <alignment horizontal="right"/>
    </xf>
    <xf numFmtId="43" fontId="1" fillId="4" borderId="14" xfId="1" applyFont="1" applyFill="1" applyBorder="1" applyAlignment="1">
      <alignment horizontal="right"/>
    </xf>
    <xf numFmtId="43" fontId="1" fillId="4" borderId="1" xfId="1" applyFont="1" applyFill="1" applyBorder="1"/>
    <xf numFmtId="43" fontId="0" fillId="4" borderId="14" xfId="0" applyNumberFormat="1" applyFill="1" applyBorder="1" applyAlignment="1">
      <alignment horizontal="right"/>
    </xf>
    <xf numFmtId="43" fontId="0" fillId="4" borderId="1" xfId="0" applyNumberFormat="1" applyFill="1" applyBorder="1" applyAlignment="1">
      <alignment horizontal="right"/>
    </xf>
    <xf numFmtId="17" fontId="0" fillId="4" borderId="15" xfId="0" applyNumberFormat="1" applyFill="1" applyBorder="1"/>
    <xf numFmtId="0" fontId="0" fillId="4" borderId="15" xfId="0" applyFill="1" applyBorder="1"/>
    <xf numFmtId="43" fontId="0" fillId="4" borderId="15" xfId="1" applyFont="1" applyFill="1" applyBorder="1" applyAlignment="1">
      <alignment horizontal="right"/>
    </xf>
    <xf numFmtId="43" fontId="1" fillId="4" borderId="15" xfId="1" applyFont="1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43" fontId="3" fillId="4" borderId="1" xfId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0" fillId="0" borderId="1" xfId="0" applyBorder="1"/>
    <xf numFmtId="43" fontId="1" fillId="0" borderId="1" xfId="1" applyFont="1" applyBorder="1"/>
    <xf numFmtId="17" fontId="0" fillId="0" borderId="1" xfId="0" applyNumberFormat="1" applyBorder="1"/>
    <xf numFmtId="0" fontId="3" fillId="5" borderId="1" xfId="0" applyFont="1" applyFill="1" applyBorder="1"/>
    <xf numFmtId="0" fontId="0" fillId="5" borderId="1" xfId="0" applyFill="1" applyBorder="1"/>
    <xf numFmtId="17" fontId="0" fillId="5" borderId="1" xfId="0" applyNumberFormat="1" applyFill="1" applyBorder="1"/>
    <xf numFmtId="17" fontId="0" fillId="5" borderId="0" xfId="0" applyNumberFormat="1" applyFill="1"/>
    <xf numFmtId="0" fontId="0" fillId="2" borderId="1" xfId="0" applyFill="1" applyBorder="1"/>
    <xf numFmtId="43" fontId="0" fillId="2" borderId="1" xfId="1" applyFont="1" applyFill="1" applyBorder="1"/>
    <xf numFmtId="43" fontId="1" fillId="2" borderId="1" xfId="1" applyFont="1" applyFill="1" applyBorder="1"/>
    <xf numFmtId="17" fontId="0" fillId="2" borderId="1" xfId="0" applyNumberFormat="1" applyFill="1" applyBorder="1"/>
    <xf numFmtId="4" fontId="0" fillId="2" borderId="1" xfId="0" applyNumberFormat="1" applyFill="1" applyBorder="1"/>
    <xf numFmtId="43" fontId="0" fillId="2" borderId="1" xfId="0" applyNumberFormat="1" applyFill="1" applyBorder="1"/>
    <xf numFmtId="43" fontId="0" fillId="2" borderId="0" xfId="1" applyFont="1" applyFill="1"/>
    <xf numFmtId="43" fontId="0" fillId="2" borderId="0" xfId="0" applyNumberForma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43" fontId="3" fillId="2" borderId="1" xfId="0" applyNumberFormat="1" applyFont="1" applyFill="1" applyBorder="1"/>
    <xf numFmtId="43" fontId="3" fillId="2" borderId="1" xfId="1" applyFont="1" applyFill="1" applyBorder="1"/>
    <xf numFmtId="43" fontId="0" fillId="0" borderId="1" xfId="0" applyNumberFormat="1" applyBorder="1"/>
    <xf numFmtId="43" fontId="1" fillId="0" borderId="0" xfId="1" applyFont="1"/>
    <xf numFmtId="4" fontId="0" fillId="0" borderId="0" xfId="0" applyNumberFormat="1"/>
    <xf numFmtId="43" fontId="0" fillId="0" borderId="0" xfId="0" applyNumberFormat="1"/>
    <xf numFmtId="43" fontId="9" fillId="0" borderId="0" xfId="1" applyFont="1"/>
    <xf numFmtId="0" fontId="9" fillId="0" borderId="0" xfId="0" applyFont="1"/>
    <xf numFmtId="43" fontId="10" fillId="0" borderId="0" xfId="1" applyFont="1"/>
    <xf numFmtId="43" fontId="9" fillId="0" borderId="0" xfId="1" applyFont="1" applyFill="1"/>
    <xf numFmtId="43" fontId="3" fillId="3" borderId="1" xfId="1" applyFont="1" applyFill="1" applyBorder="1" applyAlignment="1">
      <alignment horizontal="left"/>
    </xf>
    <xf numFmtId="43" fontId="3" fillId="3" borderId="11" xfId="1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eonabendall/Desktop/2023-24%20and%20AGAR/Cash%20book%20for%20July%202023%20meeting.xlsx" TargetMode="External"/><Relationship Id="rId1" Type="http://schemas.openxmlformats.org/officeDocument/2006/relationships/externalLinkPath" Target="/Users/leonabendall/Desktop/2023-24%20and%20AGAR/Cash%20book%20for%20July%202023%20me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sh book"/>
      <sheetName val="Half year stmt"/>
      <sheetName val="Budget"/>
      <sheetName val="bank reconciliation"/>
    </sheetNames>
    <sheetDataSet>
      <sheetData sheetId="0"/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eona bendall" id="{70CA6FE2-9AA7-EB4B-8E5F-F327C8AA9805}" userId="81f6f2afba2e542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2" dT="2024-03-24T13:47:56.03" personId="{70CA6FE2-9AA7-EB4B-8E5F-F327C8AA9805}" id="{21905A94-F384-3248-8DDF-E4F96182A587}">
    <text>Mistake refunded in Oct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F6F3-A648-5C45-B014-2FBFFAB88C96}">
  <sheetPr>
    <pageSetUpPr fitToPage="1"/>
  </sheetPr>
  <dimension ref="A1:Q67"/>
  <sheetViews>
    <sheetView topLeftCell="A45" zoomScale="99" workbookViewId="0">
      <selection activeCell="A3" sqref="A3:O67"/>
    </sheetView>
  </sheetViews>
  <sheetFormatPr baseColWidth="10" defaultRowHeight="16" x14ac:dyDescent="0.2"/>
  <cols>
    <col min="1" max="1" width="27.6640625" customWidth="1"/>
    <col min="2" max="2" width="12" bestFit="1" customWidth="1"/>
    <col min="3" max="3" width="18.5" bestFit="1" customWidth="1"/>
    <col min="6" max="6" width="29.6640625" customWidth="1"/>
    <col min="7" max="7" width="12" bestFit="1" customWidth="1"/>
    <col min="15" max="16" width="12" bestFit="1" customWidth="1"/>
  </cols>
  <sheetData>
    <row r="1" spans="1:15" s="99" customFormat="1" ht="24" x14ac:dyDescent="0.3">
      <c r="A1" s="98" t="s">
        <v>0</v>
      </c>
      <c r="C1" s="98"/>
      <c r="D1" s="98"/>
      <c r="E1" s="98"/>
      <c r="F1" s="100" t="s">
        <v>83</v>
      </c>
      <c r="G1" s="98"/>
      <c r="H1" s="98"/>
      <c r="I1" s="98"/>
      <c r="J1" s="101"/>
      <c r="K1" s="98"/>
      <c r="L1" s="98"/>
      <c r="M1" s="98"/>
      <c r="N1" s="98"/>
      <c r="O1" s="100"/>
    </row>
    <row r="2" spans="1:15" ht="23" thickBot="1" x14ac:dyDescent="0.35">
      <c r="A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4"/>
    </row>
    <row r="3" spans="1:15" x14ac:dyDescent="0.2">
      <c r="A3" s="28" t="s">
        <v>75</v>
      </c>
      <c r="B3" s="29"/>
      <c r="C3" s="30">
        <v>227466.03</v>
      </c>
      <c r="D3" s="31"/>
      <c r="E3" s="32" t="s">
        <v>76</v>
      </c>
      <c r="F3" s="33"/>
      <c r="G3" s="34"/>
      <c r="H3" s="2"/>
      <c r="I3" s="2"/>
      <c r="J3" s="3"/>
      <c r="K3" s="2"/>
      <c r="L3" s="2"/>
      <c r="M3" s="2"/>
      <c r="N3" s="2"/>
      <c r="O3" s="4"/>
    </row>
    <row r="4" spans="1:15" x14ac:dyDescent="0.2">
      <c r="A4" s="35" t="s">
        <v>77</v>
      </c>
      <c r="C4" s="36">
        <f>+O19</f>
        <v>111913.24</v>
      </c>
      <c r="D4" s="20"/>
      <c r="E4" s="102" t="s">
        <v>78</v>
      </c>
      <c r="F4" s="37"/>
      <c r="G4" s="38">
        <v>128215.38</v>
      </c>
      <c r="H4" s="2"/>
      <c r="I4" s="2"/>
      <c r="J4" s="3"/>
      <c r="K4" s="2"/>
      <c r="L4" s="2"/>
      <c r="M4" s="2"/>
      <c r="N4" s="2"/>
      <c r="O4" s="4"/>
    </row>
    <row r="5" spans="1:15" x14ac:dyDescent="0.2">
      <c r="A5" s="35" t="s">
        <v>79</v>
      </c>
      <c r="C5" s="36">
        <v>-171637.64</v>
      </c>
      <c r="D5" s="20"/>
      <c r="E5" s="102" t="s">
        <v>80</v>
      </c>
      <c r="F5" s="37"/>
      <c r="G5" s="38">
        <v>39526.25</v>
      </c>
      <c r="H5" s="2"/>
      <c r="I5" s="2"/>
      <c r="J5" s="3"/>
      <c r="K5" s="2"/>
      <c r="L5" s="2"/>
      <c r="M5" s="2"/>
      <c r="N5" s="2"/>
      <c r="O5" s="4"/>
    </row>
    <row r="6" spans="1:15" ht="17" thickBot="1" x14ac:dyDescent="0.25">
      <c r="A6" s="39" t="s">
        <v>81</v>
      </c>
      <c r="B6" s="40"/>
      <c r="C6" s="41">
        <f>SUM(C3:C5)</f>
        <v>167741.63</v>
      </c>
      <c r="D6" s="42"/>
      <c r="E6" s="103" t="s">
        <v>82</v>
      </c>
      <c r="F6" s="104"/>
      <c r="G6" s="43">
        <f>SUM(G4:G5)</f>
        <v>167741.63</v>
      </c>
      <c r="H6" s="2"/>
      <c r="I6" s="2"/>
      <c r="J6" s="3"/>
      <c r="K6" s="2"/>
      <c r="L6" s="2"/>
      <c r="M6" s="2"/>
      <c r="N6" s="2"/>
      <c r="O6" s="4"/>
    </row>
    <row r="7" spans="1:15" x14ac:dyDescent="0.2">
      <c r="A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4"/>
    </row>
    <row r="8" spans="1:15" x14ac:dyDescent="0.2">
      <c r="A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4"/>
    </row>
    <row r="9" spans="1:15" x14ac:dyDescent="0.2">
      <c r="A9" s="4" t="s">
        <v>1</v>
      </c>
      <c r="B9" s="4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6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/>
    </row>
    <row r="10" spans="1:15" x14ac:dyDescent="0.2">
      <c r="A10" s="2" t="s">
        <v>14</v>
      </c>
      <c r="C10" s="7">
        <v>7957</v>
      </c>
      <c r="D10" s="7"/>
      <c r="E10" s="7"/>
      <c r="F10" s="7"/>
      <c r="G10" s="7"/>
      <c r="H10" s="7"/>
      <c r="I10" s="7">
        <v>7957</v>
      </c>
      <c r="J10" s="8"/>
      <c r="K10" s="7"/>
      <c r="L10" s="7"/>
      <c r="M10" s="7"/>
      <c r="N10" s="7"/>
      <c r="O10" s="5">
        <f t="shared" ref="O10:O18" si="0">SUM(C10:N10)</f>
        <v>15914</v>
      </c>
    </row>
    <row r="11" spans="1:15" x14ac:dyDescent="0.2">
      <c r="A11" s="2" t="s">
        <v>15</v>
      </c>
      <c r="C11" s="7"/>
      <c r="D11" s="7">
        <v>2851.66</v>
      </c>
      <c r="E11" s="7"/>
      <c r="F11" s="7">
        <v>4714.6000000000004</v>
      </c>
      <c r="G11" s="7"/>
      <c r="H11" s="7">
        <v>3025.98</v>
      </c>
      <c r="I11" s="7"/>
      <c r="J11" s="8">
        <v>5660.41</v>
      </c>
      <c r="K11" s="7">
        <v>3471.13</v>
      </c>
      <c r="L11" s="7"/>
      <c r="M11" s="7">
        <v>1698.35</v>
      </c>
      <c r="N11" s="7"/>
      <c r="O11" s="5">
        <f t="shared" si="0"/>
        <v>21422.129999999997</v>
      </c>
    </row>
    <row r="12" spans="1:15" x14ac:dyDescent="0.2">
      <c r="A12" s="2" t="s">
        <v>16</v>
      </c>
      <c r="C12" s="7"/>
      <c r="D12" s="7"/>
      <c r="E12" s="7"/>
      <c r="F12" s="7"/>
      <c r="G12" s="7"/>
      <c r="H12" s="7"/>
      <c r="I12" s="7">
        <v>3223.5</v>
      </c>
      <c r="J12" s="8"/>
      <c r="K12" s="7"/>
      <c r="L12" s="7"/>
      <c r="M12" s="7"/>
      <c r="N12" s="7"/>
      <c r="O12" s="5">
        <f t="shared" si="0"/>
        <v>3223.5</v>
      </c>
    </row>
    <row r="13" spans="1:15" x14ac:dyDescent="0.2">
      <c r="A13" s="2" t="s">
        <v>106</v>
      </c>
      <c r="C13" s="7"/>
      <c r="D13" s="7"/>
      <c r="E13" s="7"/>
      <c r="F13" s="7"/>
      <c r="G13" s="7"/>
      <c r="H13" s="7"/>
      <c r="I13" s="7"/>
      <c r="J13" s="8">
        <v>15300</v>
      </c>
      <c r="K13" s="7"/>
      <c r="L13" s="7"/>
      <c r="M13" s="7"/>
      <c r="N13" s="7"/>
      <c r="O13" s="5">
        <f t="shared" si="0"/>
        <v>15300</v>
      </c>
    </row>
    <row r="14" spans="1:15" x14ac:dyDescent="0.2">
      <c r="A14" s="2" t="s">
        <v>106</v>
      </c>
      <c r="C14" s="7"/>
      <c r="D14" s="7"/>
      <c r="E14" s="7"/>
      <c r="F14" s="7"/>
      <c r="G14" s="7"/>
      <c r="H14" s="7"/>
      <c r="I14" s="7"/>
      <c r="J14" s="8">
        <v>28180</v>
      </c>
      <c r="K14" s="7">
        <v>7520.59</v>
      </c>
      <c r="L14" s="7"/>
      <c r="M14" s="7"/>
      <c r="N14" s="7"/>
      <c r="O14" s="5">
        <f t="shared" si="0"/>
        <v>35700.589999999997</v>
      </c>
    </row>
    <row r="15" spans="1:15" x14ac:dyDescent="0.2">
      <c r="A15" s="2" t="s">
        <v>17</v>
      </c>
      <c r="C15" s="7"/>
      <c r="D15" s="7"/>
      <c r="E15" s="7"/>
      <c r="F15" s="7"/>
      <c r="G15" s="7"/>
      <c r="H15" s="7"/>
      <c r="I15" s="7"/>
      <c r="J15" s="8"/>
      <c r="K15" s="7"/>
      <c r="L15" s="7">
        <v>180</v>
      </c>
      <c r="M15" s="7"/>
      <c r="N15" s="7"/>
      <c r="O15" s="5">
        <f t="shared" si="0"/>
        <v>180</v>
      </c>
    </row>
    <row r="16" spans="1:15" x14ac:dyDescent="0.2">
      <c r="A16" s="2" t="s">
        <v>18</v>
      </c>
      <c r="C16" s="7"/>
      <c r="D16" s="7"/>
      <c r="E16" s="7"/>
      <c r="F16" s="7">
        <v>2047.82</v>
      </c>
      <c r="G16" s="7"/>
      <c r="H16" s="7"/>
      <c r="I16" s="7"/>
      <c r="J16" s="8"/>
      <c r="K16" s="7"/>
      <c r="L16" s="7"/>
      <c r="M16" s="7">
        <v>2606</v>
      </c>
      <c r="N16" s="7"/>
      <c r="O16" s="5">
        <f t="shared" si="0"/>
        <v>4653.82</v>
      </c>
    </row>
    <row r="17" spans="1:15" ht="34" x14ac:dyDescent="0.2">
      <c r="A17" s="9" t="s">
        <v>19</v>
      </c>
      <c r="C17" s="7"/>
      <c r="D17" s="7"/>
      <c r="E17" s="7">
        <v>79.2</v>
      </c>
      <c r="F17" s="7"/>
      <c r="G17" s="7"/>
      <c r="H17" s="7"/>
      <c r="I17" s="7"/>
      <c r="J17" s="8"/>
      <c r="K17" s="7">
        <v>8640</v>
      </c>
      <c r="L17" s="7"/>
      <c r="M17" s="7"/>
      <c r="N17" s="7"/>
      <c r="O17" s="5">
        <f t="shared" si="0"/>
        <v>8719.2000000000007</v>
      </c>
    </row>
    <row r="18" spans="1:15" x14ac:dyDescent="0.2">
      <c r="A18" s="2" t="s">
        <v>20</v>
      </c>
      <c r="C18" s="7"/>
      <c r="D18" s="7"/>
      <c r="E18" s="7"/>
      <c r="F18" s="7"/>
      <c r="G18" s="7"/>
      <c r="H18" s="7"/>
      <c r="I18" s="7"/>
      <c r="J18" s="8"/>
      <c r="K18" s="7"/>
      <c r="L18" s="7"/>
      <c r="M18" s="7">
        <v>6800</v>
      </c>
      <c r="N18" s="7"/>
      <c r="O18" s="5">
        <f t="shared" si="0"/>
        <v>6800</v>
      </c>
    </row>
    <row r="19" spans="1:15" x14ac:dyDescent="0.2">
      <c r="A19" s="4" t="s">
        <v>21</v>
      </c>
      <c r="C19" s="2"/>
      <c r="D19" s="2"/>
      <c r="E19" s="2"/>
      <c r="F19" s="2"/>
      <c r="G19" s="2"/>
      <c r="H19" s="2"/>
      <c r="I19" s="2"/>
      <c r="J19" s="3"/>
      <c r="K19" s="2"/>
      <c r="L19" s="2"/>
      <c r="M19" s="2"/>
      <c r="N19" s="2"/>
      <c r="O19" s="5">
        <f>SUM(O10:O18)</f>
        <v>111913.24</v>
      </c>
    </row>
    <row r="20" spans="1:15" x14ac:dyDescent="0.2">
      <c r="A20" s="4"/>
      <c r="C20" s="2"/>
      <c r="D20" s="2"/>
      <c r="E20" s="2"/>
      <c r="F20" s="2"/>
      <c r="G20" s="2"/>
      <c r="H20" s="2"/>
      <c r="I20" s="2"/>
      <c r="J20" s="3"/>
      <c r="K20" s="2"/>
      <c r="L20" s="2"/>
      <c r="M20" s="2"/>
      <c r="N20" s="2"/>
      <c r="O20" s="5"/>
    </row>
    <row r="21" spans="1:15" x14ac:dyDescent="0.2">
      <c r="A21" s="4"/>
      <c r="C21" s="2"/>
      <c r="D21" s="2"/>
      <c r="E21" s="2"/>
      <c r="F21" s="2"/>
      <c r="G21" s="2"/>
      <c r="H21" s="2"/>
      <c r="I21" s="2"/>
      <c r="J21" s="3"/>
      <c r="K21" s="2"/>
      <c r="L21" s="2"/>
      <c r="M21" s="2"/>
      <c r="N21" s="2"/>
      <c r="O21" s="5"/>
    </row>
    <row r="22" spans="1:15" ht="34" x14ac:dyDescent="0.2">
      <c r="A22" s="5" t="s">
        <v>22</v>
      </c>
      <c r="B22" s="4"/>
      <c r="C22" s="5" t="s">
        <v>23</v>
      </c>
      <c r="D22" s="5" t="s">
        <v>24</v>
      </c>
      <c r="E22" s="5" t="s">
        <v>25</v>
      </c>
      <c r="F22" s="5" t="s">
        <v>26</v>
      </c>
      <c r="G22" s="5" t="s">
        <v>27</v>
      </c>
      <c r="H22" s="5" t="s">
        <v>28</v>
      </c>
      <c r="I22" s="5" t="s">
        <v>29</v>
      </c>
      <c r="J22" s="6" t="s">
        <v>30</v>
      </c>
      <c r="K22" s="5" t="s">
        <v>31</v>
      </c>
      <c r="L22" s="5" t="s">
        <v>32</v>
      </c>
      <c r="M22" s="5" t="s">
        <v>33</v>
      </c>
      <c r="N22" s="5" t="s">
        <v>34</v>
      </c>
      <c r="O22" s="10" t="s">
        <v>35</v>
      </c>
    </row>
    <row r="23" spans="1:15" x14ac:dyDescent="0.2">
      <c r="A23" s="7" t="s">
        <v>36</v>
      </c>
      <c r="C23" s="11">
        <v>364</v>
      </c>
      <c r="D23" s="11">
        <v>364</v>
      </c>
      <c r="E23" s="11">
        <v>364</v>
      </c>
      <c r="F23" s="11">
        <v>376.48</v>
      </c>
      <c r="G23" s="11">
        <v>376.48</v>
      </c>
      <c r="H23" s="11">
        <v>376.48</v>
      </c>
      <c r="I23" s="11">
        <v>376.48</v>
      </c>
      <c r="J23" s="12">
        <v>443.78</v>
      </c>
      <c r="K23" s="11">
        <v>390</v>
      </c>
      <c r="L23" s="11">
        <v>390</v>
      </c>
      <c r="M23" s="11">
        <v>390</v>
      </c>
      <c r="N23" s="11">
        <v>390</v>
      </c>
      <c r="O23" s="13">
        <v>4601</v>
      </c>
    </row>
    <row r="24" spans="1:15" x14ac:dyDescent="0.2">
      <c r="A24" s="7" t="s">
        <v>37</v>
      </c>
      <c r="C24" s="11"/>
      <c r="D24" s="11"/>
      <c r="E24" s="11">
        <v>42.7</v>
      </c>
      <c r="F24" s="11"/>
      <c r="G24" s="11"/>
      <c r="H24" s="11">
        <v>30</v>
      </c>
      <c r="I24" s="11"/>
      <c r="J24" s="12"/>
      <c r="K24" s="11">
        <v>37.5</v>
      </c>
      <c r="L24" s="11"/>
      <c r="M24" s="11"/>
      <c r="N24" s="11">
        <v>30</v>
      </c>
      <c r="O24" s="13">
        <f>SUM(E24:N24)</f>
        <v>140.19999999999999</v>
      </c>
    </row>
    <row r="25" spans="1:15" x14ac:dyDescent="0.2">
      <c r="A25" s="7" t="s">
        <v>38</v>
      </c>
      <c r="C25" s="11">
        <v>177.75</v>
      </c>
      <c r="D25" s="11"/>
      <c r="E25" s="11"/>
      <c r="F25" s="11">
        <v>268.5</v>
      </c>
      <c r="G25" s="11"/>
      <c r="H25" s="11"/>
      <c r="I25" s="11">
        <v>354.08</v>
      </c>
      <c r="J25" s="12">
        <v>246.25</v>
      </c>
      <c r="K25" s="11"/>
      <c r="L25" s="12">
        <v>73.88</v>
      </c>
      <c r="M25" s="12">
        <v>120.53</v>
      </c>
      <c r="N25" s="11">
        <v>120.53</v>
      </c>
      <c r="O25" s="13">
        <f t="shared" ref="O25:O41" si="1">SUM(C25:N25)</f>
        <v>1361.52</v>
      </c>
    </row>
    <row r="26" spans="1:15" x14ac:dyDescent="0.2">
      <c r="A26" s="7" t="s">
        <v>39</v>
      </c>
      <c r="C26" s="11"/>
      <c r="D26" s="11"/>
      <c r="E26" s="11"/>
      <c r="F26" s="11"/>
      <c r="G26" s="11"/>
      <c r="H26" s="11"/>
      <c r="I26" s="11"/>
      <c r="J26" s="12">
        <v>57.6</v>
      </c>
      <c r="K26" s="11"/>
      <c r="L26" s="12">
        <v>356.4</v>
      </c>
      <c r="M26" s="11"/>
      <c r="N26" s="11"/>
      <c r="O26" s="13">
        <f t="shared" si="1"/>
        <v>414</v>
      </c>
    </row>
    <row r="27" spans="1:15" x14ac:dyDescent="0.2">
      <c r="A27" s="7" t="s">
        <v>40</v>
      </c>
      <c r="C27" s="11"/>
      <c r="D27" s="11"/>
      <c r="E27" s="11"/>
      <c r="F27" s="11"/>
      <c r="G27" s="11"/>
      <c r="H27" s="11">
        <v>480</v>
      </c>
      <c r="I27" s="11"/>
      <c r="J27" s="12">
        <v>2880</v>
      </c>
      <c r="K27" s="11"/>
      <c r="L27" s="11"/>
      <c r="M27" s="11"/>
      <c r="N27" s="11"/>
      <c r="O27" s="13">
        <f t="shared" si="1"/>
        <v>3360</v>
      </c>
    </row>
    <row r="28" spans="1:15" x14ac:dyDescent="0.2">
      <c r="A28" s="7" t="s">
        <v>41</v>
      </c>
      <c r="C28" s="11"/>
      <c r="D28" s="11"/>
      <c r="E28" s="11"/>
      <c r="F28" s="11">
        <v>552</v>
      </c>
      <c r="G28" s="11"/>
      <c r="H28" s="11"/>
      <c r="I28" s="11"/>
      <c r="J28" s="12"/>
      <c r="K28" s="11"/>
      <c r="L28" s="11"/>
      <c r="M28" s="11"/>
      <c r="N28" s="11"/>
      <c r="O28" s="13">
        <f t="shared" si="1"/>
        <v>552</v>
      </c>
    </row>
    <row r="29" spans="1:15" x14ac:dyDescent="0.2">
      <c r="A29" s="7" t="s">
        <v>42</v>
      </c>
      <c r="C29" s="11"/>
      <c r="D29" s="11"/>
      <c r="E29" s="11"/>
      <c r="F29" s="11">
        <v>964.15</v>
      </c>
      <c r="G29" s="11"/>
      <c r="H29" s="11"/>
      <c r="I29" s="11"/>
      <c r="J29" s="12"/>
      <c r="K29" s="11"/>
      <c r="L29" s="11"/>
      <c r="M29" s="11"/>
      <c r="N29" s="11"/>
      <c r="O29" s="13">
        <f t="shared" si="1"/>
        <v>964.15</v>
      </c>
    </row>
    <row r="30" spans="1:15" x14ac:dyDescent="0.2">
      <c r="A30" s="7" t="s">
        <v>43</v>
      </c>
      <c r="C30" s="11">
        <v>205</v>
      </c>
      <c r="D30" s="11"/>
      <c r="E30" s="11"/>
      <c r="F30" s="11"/>
      <c r="G30" s="11"/>
      <c r="H30" s="11"/>
      <c r="I30" s="11"/>
      <c r="J30" s="12"/>
      <c r="K30" s="11"/>
      <c r="L30" s="11"/>
      <c r="M30" s="11"/>
      <c r="N30" s="11"/>
      <c r="O30" s="13">
        <f t="shared" si="1"/>
        <v>205</v>
      </c>
    </row>
    <row r="31" spans="1:15" x14ac:dyDescent="0.2">
      <c r="A31" s="7" t="s">
        <v>44</v>
      </c>
      <c r="C31" s="11"/>
      <c r="D31" s="11"/>
      <c r="E31" s="11"/>
      <c r="F31" s="11">
        <v>216</v>
      </c>
      <c r="G31" s="11">
        <v>378</v>
      </c>
      <c r="H31" s="11"/>
      <c r="I31" s="11"/>
      <c r="J31" s="12"/>
      <c r="K31" s="11"/>
      <c r="L31" s="11"/>
      <c r="M31" s="11"/>
      <c r="N31" s="11"/>
      <c r="O31" s="13">
        <f t="shared" si="1"/>
        <v>594</v>
      </c>
    </row>
    <row r="32" spans="1:15" x14ac:dyDescent="0.2">
      <c r="A32" s="7" t="s">
        <v>45</v>
      </c>
      <c r="C32" s="11">
        <v>288</v>
      </c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3">
        <f t="shared" si="1"/>
        <v>288</v>
      </c>
    </row>
    <row r="33" spans="1:17" x14ac:dyDescent="0.2">
      <c r="A33" s="7" t="s">
        <v>46</v>
      </c>
      <c r="C33" s="11"/>
      <c r="D33" s="11">
        <v>200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3">
        <f t="shared" si="1"/>
        <v>200</v>
      </c>
    </row>
    <row r="34" spans="1:17" x14ac:dyDescent="0.2">
      <c r="A34" s="7" t="s">
        <v>47</v>
      </c>
      <c r="C34" s="11"/>
      <c r="D34" s="11"/>
      <c r="E34" s="11">
        <v>150</v>
      </c>
      <c r="F34" s="11"/>
      <c r="G34" s="11"/>
      <c r="H34" s="11"/>
      <c r="I34" s="11"/>
      <c r="J34" s="12"/>
      <c r="K34" s="11"/>
      <c r="L34" s="11"/>
      <c r="M34" s="11"/>
      <c r="N34" s="11"/>
      <c r="O34" s="13">
        <f t="shared" si="1"/>
        <v>150</v>
      </c>
    </row>
    <row r="35" spans="1:17" x14ac:dyDescent="0.2">
      <c r="A35" s="7" t="s">
        <v>48</v>
      </c>
      <c r="C35" s="11"/>
      <c r="D35" s="11"/>
      <c r="E35" s="11"/>
      <c r="F35" s="11">
        <v>1390</v>
      </c>
      <c r="G35" s="11"/>
      <c r="H35" s="11"/>
      <c r="I35" s="11"/>
      <c r="J35" s="12"/>
      <c r="K35" s="11"/>
      <c r="L35" s="11"/>
      <c r="M35" s="11">
        <v>250</v>
      </c>
      <c r="N35" s="11"/>
      <c r="O35" s="13">
        <f t="shared" si="1"/>
        <v>1640</v>
      </c>
    </row>
    <row r="36" spans="1:17" x14ac:dyDescent="0.2">
      <c r="A36" s="7" t="s">
        <v>49</v>
      </c>
      <c r="C36" s="11"/>
      <c r="D36" s="11"/>
      <c r="E36" s="11"/>
      <c r="F36" s="11"/>
      <c r="G36" s="11"/>
      <c r="H36" s="11"/>
      <c r="I36" s="11"/>
      <c r="J36" s="12">
        <v>134.4</v>
      </c>
      <c r="K36" s="11"/>
      <c r="L36" s="11"/>
      <c r="M36" s="11"/>
      <c r="N36" s="11"/>
      <c r="O36" s="13">
        <f t="shared" si="1"/>
        <v>134.4</v>
      </c>
    </row>
    <row r="37" spans="1:17" x14ac:dyDescent="0.2">
      <c r="A37" s="7" t="s">
        <v>50</v>
      </c>
      <c r="C37" s="11"/>
      <c r="D37" s="11"/>
      <c r="E37" s="11"/>
      <c r="F37" s="11"/>
      <c r="G37" s="11"/>
      <c r="H37" s="11"/>
      <c r="I37" s="11"/>
      <c r="J37" s="12"/>
      <c r="K37" s="11"/>
      <c r="L37" s="11"/>
      <c r="M37" s="11"/>
      <c r="N37" s="11">
        <v>108.98</v>
      </c>
      <c r="O37" s="13">
        <f t="shared" si="1"/>
        <v>108.98</v>
      </c>
    </row>
    <row r="38" spans="1:17" x14ac:dyDescent="0.2">
      <c r="A38" s="7" t="s">
        <v>51</v>
      </c>
      <c r="C38" s="11"/>
      <c r="D38" s="11"/>
      <c r="E38" s="11"/>
      <c r="F38" s="11"/>
      <c r="G38" s="11"/>
      <c r="H38" s="11"/>
      <c r="I38" s="11"/>
      <c r="J38" s="12">
        <v>374.4</v>
      </c>
      <c r="K38" s="11"/>
      <c r="L38" s="11"/>
      <c r="M38" s="11"/>
      <c r="N38" s="11"/>
      <c r="O38" s="13">
        <f t="shared" si="1"/>
        <v>374.4</v>
      </c>
    </row>
    <row r="39" spans="1:17" x14ac:dyDescent="0.2">
      <c r="A39" s="7" t="s">
        <v>52</v>
      </c>
      <c r="C39" s="11"/>
      <c r="D39" s="11"/>
      <c r="E39" s="11"/>
      <c r="F39" s="11"/>
      <c r="G39" s="11"/>
      <c r="H39" s="11"/>
      <c r="I39" s="11"/>
      <c r="J39" s="12">
        <v>23</v>
      </c>
      <c r="K39" s="11"/>
      <c r="L39" s="11"/>
      <c r="M39" s="11"/>
      <c r="N39" s="11">
        <v>180</v>
      </c>
      <c r="O39" s="13">
        <f t="shared" si="1"/>
        <v>203</v>
      </c>
    </row>
    <row r="40" spans="1:17" x14ac:dyDescent="0.2">
      <c r="A40" s="7" t="s">
        <v>53</v>
      </c>
      <c r="C40" s="11"/>
      <c r="D40" s="11"/>
      <c r="E40" s="11"/>
      <c r="F40" s="11"/>
      <c r="G40" s="11"/>
      <c r="H40" s="11">
        <v>50</v>
      </c>
      <c r="I40" s="11"/>
      <c r="J40" s="12"/>
      <c r="K40" s="11"/>
      <c r="L40" s="11"/>
      <c r="M40" s="11"/>
      <c r="N40" s="11">
        <v>50</v>
      </c>
      <c r="O40" s="13">
        <f t="shared" si="1"/>
        <v>100</v>
      </c>
    </row>
    <row r="41" spans="1:17" ht="34" x14ac:dyDescent="0.2">
      <c r="A41" s="14" t="s">
        <v>54</v>
      </c>
      <c r="C41" s="11"/>
      <c r="D41" s="11"/>
      <c r="E41" s="11"/>
      <c r="F41" s="11">
        <v>35</v>
      </c>
      <c r="G41" s="11">
        <v>25.99</v>
      </c>
      <c r="H41" s="11"/>
      <c r="I41" s="11"/>
      <c r="J41" s="12">
        <v>6</v>
      </c>
      <c r="K41" s="11"/>
      <c r="L41" s="11"/>
      <c r="M41" s="11"/>
      <c r="N41" s="11"/>
      <c r="O41" s="13">
        <f t="shared" si="1"/>
        <v>66.989999999999995</v>
      </c>
    </row>
    <row r="42" spans="1:17" ht="17" x14ac:dyDescent="0.2">
      <c r="A42" s="15" t="s">
        <v>55</v>
      </c>
      <c r="C42" s="16">
        <f>SUM(C23:C41)</f>
        <v>1034.75</v>
      </c>
      <c r="D42" s="16">
        <f t="shared" ref="D42:N42" si="2">SUM(D23:D41)</f>
        <v>564</v>
      </c>
      <c r="E42" s="16">
        <f t="shared" si="2"/>
        <v>556.70000000000005</v>
      </c>
      <c r="F42" s="16">
        <f t="shared" si="2"/>
        <v>3802.13</v>
      </c>
      <c r="G42" s="16">
        <f t="shared" si="2"/>
        <v>780.47</v>
      </c>
      <c r="H42" s="16">
        <f t="shared" si="2"/>
        <v>936.48</v>
      </c>
      <c r="I42" s="16">
        <f t="shared" si="2"/>
        <v>730.56</v>
      </c>
      <c r="J42" s="17">
        <f t="shared" si="2"/>
        <v>4165.43</v>
      </c>
      <c r="K42" s="16">
        <f t="shared" si="2"/>
        <v>427.5</v>
      </c>
      <c r="L42" s="16">
        <f t="shared" si="2"/>
        <v>820.28</v>
      </c>
      <c r="M42" s="16">
        <f t="shared" si="2"/>
        <v>760.53</v>
      </c>
      <c r="N42" s="16">
        <f t="shared" si="2"/>
        <v>879.51</v>
      </c>
      <c r="O42" s="13">
        <f>SUM(O23:O41)</f>
        <v>15457.639999999998</v>
      </c>
      <c r="P42" s="97"/>
      <c r="Q42">
        <v>10856.64</v>
      </c>
    </row>
    <row r="43" spans="1:17" x14ac:dyDescent="0.2">
      <c r="A43" s="18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5"/>
      <c r="Q43">
        <v>131242.78</v>
      </c>
    </row>
    <row r="44" spans="1:17" x14ac:dyDescent="0.2">
      <c r="A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4"/>
      <c r="Q44">
        <f>SUM(Q42:Q43)</f>
        <v>142099.41999999998</v>
      </c>
    </row>
    <row r="45" spans="1:17" x14ac:dyDescent="0.2">
      <c r="A45" s="4" t="s">
        <v>56</v>
      </c>
      <c r="C45" s="5" t="s">
        <v>23</v>
      </c>
      <c r="D45" s="5" t="s">
        <v>24</v>
      </c>
      <c r="E45" s="5" t="s">
        <v>25</v>
      </c>
      <c r="F45" s="5" t="s">
        <v>26</v>
      </c>
      <c r="G45" s="5" t="s">
        <v>27</v>
      </c>
      <c r="H45" s="5" t="s">
        <v>28</v>
      </c>
      <c r="I45" s="5" t="s">
        <v>29</v>
      </c>
      <c r="J45" s="6" t="s">
        <v>30</v>
      </c>
      <c r="K45" s="5" t="s">
        <v>31</v>
      </c>
      <c r="L45" s="5" t="s">
        <v>32</v>
      </c>
      <c r="M45" s="5" t="s">
        <v>33</v>
      </c>
      <c r="N45" s="5" t="s">
        <v>34</v>
      </c>
      <c r="O45" s="4"/>
    </row>
    <row r="46" spans="1:17" x14ac:dyDescent="0.2">
      <c r="A46" s="2" t="s">
        <v>57</v>
      </c>
      <c r="C46" s="11">
        <v>12468.26</v>
      </c>
      <c r="D46" s="11"/>
      <c r="E46" s="11"/>
      <c r="F46" s="11"/>
      <c r="G46" s="11"/>
      <c r="H46" s="11"/>
      <c r="I46" s="11">
        <v>12468.26</v>
      </c>
      <c r="J46" s="8"/>
      <c r="K46" s="7"/>
      <c r="L46" s="7"/>
      <c r="M46" s="7"/>
      <c r="N46" s="7"/>
      <c r="O46" s="13"/>
    </row>
    <row r="47" spans="1:17" x14ac:dyDescent="0.2">
      <c r="A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</row>
    <row r="48" spans="1:17" x14ac:dyDescent="0.2">
      <c r="A48" s="44" t="s">
        <v>58</v>
      </c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4"/>
    </row>
    <row r="49" spans="1:16" x14ac:dyDescent="0.2">
      <c r="A49" s="7" t="s">
        <v>59</v>
      </c>
      <c r="C49" s="11">
        <v>2177</v>
      </c>
      <c r="D49" s="11">
        <v>2479.1999999999998</v>
      </c>
      <c r="E49" s="11">
        <v>2106</v>
      </c>
      <c r="F49" s="11">
        <v>2106</v>
      </c>
      <c r="G49" s="11">
        <v>2106</v>
      </c>
      <c r="H49" s="11">
        <v>2106</v>
      </c>
      <c r="I49" s="11">
        <v>2106</v>
      </c>
      <c r="J49" s="12">
        <v>2106</v>
      </c>
      <c r="K49" s="11"/>
      <c r="L49" s="11"/>
      <c r="M49" s="11"/>
      <c r="N49" s="11"/>
      <c r="O49" s="19">
        <f>SUM(C49:N49)</f>
        <v>17292.2</v>
      </c>
    </row>
    <row r="50" spans="1:16" x14ac:dyDescent="0.2">
      <c r="A50" s="7" t="s">
        <v>60</v>
      </c>
      <c r="C50" s="11">
        <v>6959</v>
      </c>
      <c r="D50" s="11"/>
      <c r="E50" s="11">
        <v>9072</v>
      </c>
      <c r="F50" s="11"/>
      <c r="G50" s="11">
        <v>8640</v>
      </c>
      <c r="H50" s="11">
        <v>8640</v>
      </c>
      <c r="I50" s="11">
        <v>8640</v>
      </c>
      <c r="J50" s="12">
        <v>10476</v>
      </c>
      <c r="K50" s="11"/>
      <c r="L50" s="11"/>
      <c r="M50" s="11"/>
      <c r="N50" s="11"/>
      <c r="O50" s="19">
        <f t="shared" ref="O50:O62" si="3">SUM(C50:N50)</f>
        <v>52427</v>
      </c>
    </row>
    <row r="51" spans="1:16" x14ac:dyDescent="0.2">
      <c r="A51" s="7" t="s">
        <v>61</v>
      </c>
      <c r="C51" s="11"/>
      <c r="D51" s="11"/>
      <c r="E51" s="11">
        <v>1575</v>
      </c>
      <c r="F51" s="11">
        <v>875</v>
      </c>
      <c r="G51" s="11"/>
      <c r="H51" s="11"/>
      <c r="I51" s="11">
        <v>2000</v>
      </c>
      <c r="J51" s="12"/>
      <c r="K51" s="11"/>
      <c r="L51" s="11"/>
      <c r="M51" s="11">
        <v>2000</v>
      </c>
      <c r="N51" s="11"/>
      <c r="O51" s="19">
        <f t="shared" si="3"/>
        <v>6450</v>
      </c>
    </row>
    <row r="52" spans="1:16" x14ac:dyDescent="0.2">
      <c r="A52" s="7" t="s">
        <v>62</v>
      </c>
      <c r="C52" s="11"/>
      <c r="D52" s="11"/>
      <c r="E52" s="11">
        <v>4800</v>
      </c>
      <c r="F52" s="11"/>
      <c r="G52" s="11"/>
      <c r="H52" s="11"/>
      <c r="I52" s="11">
        <v>5400</v>
      </c>
      <c r="J52" s="12">
        <v>7320</v>
      </c>
      <c r="K52" s="11"/>
      <c r="L52" s="11"/>
      <c r="M52" s="11"/>
      <c r="N52" s="11"/>
      <c r="O52" s="19">
        <f t="shared" si="3"/>
        <v>17520</v>
      </c>
    </row>
    <row r="53" spans="1:16" x14ac:dyDescent="0.2">
      <c r="A53" s="7" t="s">
        <v>63</v>
      </c>
      <c r="C53" s="11"/>
      <c r="D53" s="11"/>
      <c r="E53" s="11"/>
      <c r="F53" s="11"/>
      <c r="G53" s="11"/>
      <c r="H53" s="11"/>
      <c r="I53" s="11"/>
      <c r="J53" s="12">
        <v>960</v>
      </c>
      <c r="K53" s="11"/>
      <c r="L53" s="11"/>
      <c r="M53" s="11"/>
      <c r="N53" s="11"/>
      <c r="O53" s="19">
        <f t="shared" si="3"/>
        <v>960</v>
      </c>
    </row>
    <row r="54" spans="1:16" x14ac:dyDescent="0.2">
      <c r="A54" s="7" t="s">
        <v>64</v>
      </c>
      <c r="C54" s="11">
        <v>540</v>
      </c>
      <c r="D54" s="11"/>
      <c r="E54" s="11"/>
      <c r="F54" s="11"/>
      <c r="G54" s="11"/>
      <c r="H54" s="11"/>
      <c r="I54" s="11">
        <v>2100</v>
      </c>
      <c r="J54" s="12">
        <v>744</v>
      </c>
      <c r="K54" s="11"/>
      <c r="L54" s="11">
        <v>2616</v>
      </c>
      <c r="M54" s="11"/>
      <c r="N54" s="11"/>
      <c r="O54" s="19">
        <f t="shared" si="3"/>
        <v>6000</v>
      </c>
    </row>
    <row r="55" spans="1:16" x14ac:dyDescent="0.2">
      <c r="A55" s="7" t="s">
        <v>65</v>
      </c>
      <c r="C55" s="11"/>
      <c r="D55" s="11"/>
      <c r="E55" s="11"/>
      <c r="F55" s="11">
        <v>2904</v>
      </c>
      <c r="G55" s="11"/>
      <c r="H55" s="11"/>
      <c r="I55" s="11"/>
      <c r="J55" s="12">
        <v>2904</v>
      </c>
      <c r="K55" s="11"/>
      <c r="L55" s="11"/>
      <c r="M55" s="11"/>
      <c r="N55" s="11"/>
      <c r="O55" s="19">
        <f t="shared" si="3"/>
        <v>5808</v>
      </c>
    </row>
    <row r="56" spans="1:16" x14ac:dyDescent="0.2">
      <c r="A56" s="7" t="s">
        <v>66</v>
      </c>
      <c r="C56" s="11"/>
      <c r="D56" s="11"/>
      <c r="E56" s="11"/>
      <c r="F56" s="11"/>
      <c r="G56" s="11">
        <v>500</v>
      </c>
      <c r="H56" s="11"/>
      <c r="I56" s="11"/>
      <c r="J56" s="12"/>
      <c r="K56" s="11">
        <v>2450</v>
      </c>
      <c r="L56" s="11">
        <v>3830.9</v>
      </c>
      <c r="M56" s="11"/>
      <c r="N56" s="11"/>
      <c r="O56" s="19">
        <f t="shared" si="3"/>
        <v>6780.9</v>
      </c>
    </row>
    <row r="57" spans="1:16" x14ac:dyDescent="0.2">
      <c r="A57" s="7" t="s">
        <v>67</v>
      </c>
      <c r="C57" s="11"/>
      <c r="D57" s="11"/>
      <c r="E57" s="11"/>
      <c r="F57" s="11"/>
      <c r="G57" s="11"/>
      <c r="H57" s="11"/>
      <c r="I57" s="11">
        <v>3180</v>
      </c>
      <c r="J57" s="12"/>
      <c r="K57" s="11"/>
      <c r="L57" s="11"/>
      <c r="M57" s="11"/>
      <c r="N57" s="11"/>
      <c r="O57" s="19">
        <f t="shared" si="3"/>
        <v>3180</v>
      </c>
    </row>
    <row r="58" spans="1:16" x14ac:dyDescent="0.2">
      <c r="A58" s="7" t="s">
        <v>68</v>
      </c>
      <c r="C58" s="11"/>
      <c r="D58" s="11"/>
      <c r="E58" s="11"/>
      <c r="F58" s="11"/>
      <c r="G58" s="11"/>
      <c r="H58" s="11"/>
      <c r="I58" s="11">
        <v>600</v>
      </c>
      <c r="J58" s="12">
        <v>600</v>
      </c>
      <c r="K58" s="11"/>
      <c r="L58" s="11">
        <v>1200</v>
      </c>
      <c r="M58" s="11"/>
      <c r="N58" s="11"/>
      <c r="O58" s="19">
        <f t="shared" si="3"/>
        <v>2400</v>
      </c>
    </row>
    <row r="59" spans="1:16" x14ac:dyDescent="0.2">
      <c r="A59" s="7" t="s">
        <v>69</v>
      </c>
      <c r="C59" s="11"/>
      <c r="D59" s="11"/>
      <c r="E59" s="11"/>
      <c r="F59" s="11"/>
      <c r="G59" s="11"/>
      <c r="H59" s="11"/>
      <c r="I59" s="11"/>
      <c r="J59" s="12"/>
      <c r="K59" s="11">
        <v>6000</v>
      </c>
      <c r="L59" s="11"/>
      <c r="M59" s="11"/>
      <c r="N59" s="11"/>
      <c r="O59" s="19">
        <f t="shared" si="3"/>
        <v>6000</v>
      </c>
    </row>
    <row r="60" spans="1:16" x14ac:dyDescent="0.2">
      <c r="A60" s="7" t="s">
        <v>70</v>
      </c>
      <c r="C60" s="11"/>
      <c r="D60" s="11"/>
      <c r="E60" s="11"/>
      <c r="F60" s="11"/>
      <c r="G60" s="11">
        <v>900</v>
      </c>
      <c r="H60" s="11"/>
      <c r="I60" s="11"/>
      <c r="J60" s="12"/>
      <c r="K60" s="11"/>
      <c r="L60" s="11">
        <v>1000</v>
      </c>
      <c r="M60" s="11"/>
      <c r="N60" s="11"/>
      <c r="O60" s="19">
        <f t="shared" si="3"/>
        <v>1900</v>
      </c>
    </row>
    <row r="61" spans="1:16" ht="52" customHeight="1" x14ac:dyDescent="0.2">
      <c r="A61" s="14" t="s">
        <v>71</v>
      </c>
      <c r="C61" s="11"/>
      <c r="D61" s="11">
        <v>79.2</v>
      </c>
      <c r="E61" s="11"/>
      <c r="F61" s="11">
        <v>100</v>
      </c>
      <c r="G61" s="11"/>
      <c r="H61" s="11">
        <v>234</v>
      </c>
      <c r="I61" s="11"/>
      <c r="J61" s="12">
        <v>240</v>
      </c>
      <c r="K61" s="11">
        <v>280</v>
      </c>
      <c r="L61" s="11"/>
      <c r="M61" s="11"/>
      <c r="N61" s="11"/>
      <c r="O61" s="19">
        <f t="shared" si="3"/>
        <v>933.2</v>
      </c>
    </row>
    <row r="62" spans="1:16" x14ac:dyDescent="0.2">
      <c r="A62" s="7" t="s">
        <v>72</v>
      </c>
      <c r="C62" s="11">
        <v>25</v>
      </c>
      <c r="D62" s="11">
        <v>24.19</v>
      </c>
      <c r="E62" s="11">
        <v>31.09</v>
      </c>
      <c r="F62" s="11">
        <v>31.5</v>
      </c>
      <c r="G62" s="11"/>
      <c r="H62" s="11">
        <v>3255</v>
      </c>
      <c r="I62" s="11">
        <v>65.099999999999994</v>
      </c>
      <c r="J62" s="12"/>
      <c r="K62" s="12">
        <v>64.05</v>
      </c>
      <c r="L62" s="11">
        <v>32.549999999999997</v>
      </c>
      <c r="M62" s="12"/>
      <c r="N62" s="11">
        <v>63</v>
      </c>
      <c r="O62" s="19">
        <f t="shared" si="3"/>
        <v>3591.4800000000005</v>
      </c>
    </row>
    <row r="63" spans="1:16" x14ac:dyDescent="0.2">
      <c r="A63" s="20"/>
      <c r="C63" s="21"/>
      <c r="D63" s="21"/>
      <c r="E63" s="21"/>
      <c r="F63" s="21"/>
      <c r="G63" s="21"/>
      <c r="H63" s="21"/>
      <c r="I63" s="21"/>
      <c r="J63" s="22"/>
      <c r="K63" s="22"/>
      <c r="L63" s="21"/>
      <c r="M63" s="21"/>
      <c r="N63" s="21"/>
      <c r="O63" s="19"/>
    </row>
    <row r="64" spans="1:16" x14ac:dyDescent="0.2">
      <c r="A64" s="23" t="s">
        <v>73</v>
      </c>
      <c r="B64" s="24"/>
      <c r="C64" s="16">
        <f>SUM(C49:C62)</f>
        <v>9701</v>
      </c>
      <c r="D64" s="16">
        <f t="shared" ref="D64:N64" si="4">SUM(D46:D62)</f>
        <v>2582.5899999999997</v>
      </c>
      <c r="E64" s="16">
        <f t="shared" si="4"/>
        <v>17584.09</v>
      </c>
      <c r="F64" s="16">
        <f t="shared" si="4"/>
        <v>6016.5</v>
      </c>
      <c r="G64" s="16">
        <f t="shared" si="4"/>
        <v>12146</v>
      </c>
      <c r="H64" s="16">
        <f t="shared" si="4"/>
        <v>14235</v>
      </c>
      <c r="I64" s="16">
        <f t="shared" si="4"/>
        <v>36559.360000000001</v>
      </c>
      <c r="J64" s="17">
        <f t="shared" si="4"/>
        <v>25350</v>
      </c>
      <c r="K64" s="16">
        <f t="shared" si="4"/>
        <v>8794.0499999999993</v>
      </c>
      <c r="L64" s="16">
        <f t="shared" si="4"/>
        <v>8679.4499999999989</v>
      </c>
      <c r="M64" s="16">
        <f t="shared" si="4"/>
        <v>2000</v>
      </c>
      <c r="N64" s="16">
        <f t="shared" si="4"/>
        <v>63</v>
      </c>
      <c r="O64" s="13">
        <f>SUM(O46:O62)</f>
        <v>131242.78</v>
      </c>
      <c r="P64" s="97"/>
    </row>
    <row r="65" spans="1:16" x14ac:dyDescent="0.2">
      <c r="A65" s="23" t="s">
        <v>105</v>
      </c>
      <c r="B65" s="24"/>
      <c r="C65" s="16"/>
      <c r="D65" s="16"/>
      <c r="E65" s="16"/>
      <c r="F65" s="16"/>
      <c r="G65" s="16"/>
      <c r="H65" s="16"/>
      <c r="I65" s="16"/>
      <c r="J65" s="17"/>
      <c r="K65" s="16"/>
      <c r="L65" s="16"/>
      <c r="M65" s="16"/>
      <c r="N65" s="16"/>
      <c r="O65" s="27">
        <f>+I46+C46</f>
        <v>24936.52</v>
      </c>
      <c r="P65" s="97"/>
    </row>
    <row r="66" spans="1:16" x14ac:dyDescent="0.2">
      <c r="A66" s="25" t="s">
        <v>74</v>
      </c>
      <c r="B66" s="4"/>
      <c r="C66" s="19">
        <f t="shared" ref="C66:N66" si="5">+C64+C42</f>
        <v>10735.75</v>
      </c>
      <c r="D66" s="19">
        <f t="shared" si="5"/>
        <v>3146.5899999999997</v>
      </c>
      <c r="E66" s="19">
        <f t="shared" si="5"/>
        <v>18140.79</v>
      </c>
      <c r="F66" s="19">
        <f t="shared" si="5"/>
        <v>9818.630000000001</v>
      </c>
      <c r="G66" s="19">
        <f t="shared" si="5"/>
        <v>12926.47</v>
      </c>
      <c r="H66" s="19">
        <f t="shared" si="5"/>
        <v>15171.48</v>
      </c>
      <c r="I66" s="19">
        <f t="shared" si="5"/>
        <v>37289.919999999998</v>
      </c>
      <c r="J66" s="26">
        <f t="shared" si="5"/>
        <v>29515.43</v>
      </c>
      <c r="K66" s="19">
        <f t="shared" si="5"/>
        <v>9221.5499999999993</v>
      </c>
      <c r="L66" s="19">
        <f t="shared" si="5"/>
        <v>9499.73</v>
      </c>
      <c r="M66" s="19">
        <f t="shared" si="5"/>
        <v>2760.5299999999997</v>
      </c>
      <c r="N66" s="19">
        <f t="shared" si="5"/>
        <v>942.51</v>
      </c>
      <c r="O66" s="27">
        <f>SUM(C66:N66)</f>
        <v>159169.38</v>
      </c>
      <c r="P66" s="97"/>
    </row>
    <row r="67" spans="1:16" ht="38" customHeight="1" x14ac:dyDescent="0.2">
      <c r="A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4"/>
    </row>
  </sheetData>
  <mergeCells count="1">
    <mergeCell ref="E6:F6"/>
  </mergeCells>
  <pageMargins left="0.25" right="0.25" top="0.75" bottom="0.75" header="0.3" footer="0.3"/>
  <pageSetup paperSize="9" scale="44" orientation="landscape" horizontalDpi="0" verticalDpi="0" copies="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F5918-7A44-7E48-B2EC-F5D366BA50E1}">
  <sheetPr>
    <pageSetUpPr fitToPage="1"/>
  </sheetPr>
  <dimension ref="A1:O33"/>
  <sheetViews>
    <sheetView tabSelected="1" workbookViewId="0">
      <selection activeCell="O27" sqref="O27"/>
    </sheetView>
  </sheetViews>
  <sheetFormatPr baseColWidth="10" defaultRowHeight="16" x14ac:dyDescent="0.2"/>
  <cols>
    <col min="3" max="3" width="11.5" bestFit="1" customWidth="1"/>
    <col min="4" max="4" width="11.5" customWidth="1"/>
    <col min="5" max="9" width="11.5" bestFit="1" customWidth="1"/>
    <col min="10" max="10" width="12.6640625" customWidth="1"/>
    <col min="11" max="15" width="11.5" bestFit="1" customWidth="1"/>
  </cols>
  <sheetData>
    <row r="1" spans="1:15" x14ac:dyDescent="0.2">
      <c r="A1" t="s">
        <v>104</v>
      </c>
    </row>
    <row r="2" spans="1:15" ht="22" x14ac:dyDescent="0.3">
      <c r="A2" s="45" t="s">
        <v>84</v>
      </c>
      <c r="H2" s="46"/>
      <c r="I2" s="47"/>
      <c r="K2" s="47"/>
      <c r="L2" s="47"/>
      <c r="M2" s="47"/>
    </row>
    <row r="3" spans="1:15" x14ac:dyDescent="0.2">
      <c r="G3" s="46"/>
    </row>
    <row r="5" spans="1:15" x14ac:dyDescent="0.2">
      <c r="A5" s="48" t="s">
        <v>85</v>
      </c>
      <c r="B5" s="49"/>
      <c r="C5" s="50" t="s">
        <v>86</v>
      </c>
      <c r="D5" s="50"/>
      <c r="E5" s="50"/>
      <c r="F5" s="51"/>
      <c r="G5" s="50"/>
      <c r="H5" s="50"/>
      <c r="I5" s="50"/>
      <c r="J5" s="50"/>
      <c r="K5" s="51"/>
      <c r="L5" s="50"/>
      <c r="M5" s="52"/>
      <c r="N5" s="50"/>
      <c r="O5" s="50"/>
    </row>
    <row r="6" spans="1:15" x14ac:dyDescent="0.2">
      <c r="A6" s="53"/>
      <c r="B6" s="49"/>
      <c r="C6" s="50"/>
      <c r="D6" s="54">
        <v>45017</v>
      </c>
      <c r="E6" s="54">
        <v>45047</v>
      </c>
      <c r="F6" s="54">
        <v>45078</v>
      </c>
      <c r="G6" s="54">
        <v>45108</v>
      </c>
      <c r="H6" s="54">
        <v>45139</v>
      </c>
      <c r="I6" s="54">
        <v>45170</v>
      </c>
      <c r="J6" s="54">
        <v>45200</v>
      </c>
      <c r="K6" s="54">
        <v>45231</v>
      </c>
      <c r="L6" s="54">
        <v>45261</v>
      </c>
      <c r="M6" s="54">
        <v>45292</v>
      </c>
      <c r="N6" s="54">
        <v>45323</v>
      </c>
      <c r="O6" s="54">
        <v>45352</v>
      </c>
    </row>
    <row r="7" spans="1:15" x14ac:dyDescent="0.2">
      <c r="A7" s="49" t="s">
        <v>87</v>
      </c>
      <c r="B7" s="49"/>
      <c r="C7" s="55">
        <v>22466.03</v>
      </c>
      <c r="D7" s="55">
        <f t="shared" ref="D7:J7" si="0">+C12</f>
        <v>22466.03</v>
      </c>
      <c r="E7" s="55">
        <f t="shared" si="0"/>
        <v>21431.279999999999</v>
      </c>
      <c r="F7" s="55">
        <f t="shared" si="0"/>
        <v>21136.35</v>
      </c>
      <c r="G7" s="56">
        <f t="shared" si="0"/>
        <v>16959.099999999999</v>
      </c>
      <c r="H7" s="56">
        <f t="shared" si="0"/>
        <v>30175.39</v>
      </c>
      <c r="I7" s="55">
        <f t="shared" si="0"/>
        <v>22885.89</v>
      </c>
      <c r="J7" s="55">
        <f t="shared" si="0"/>
        <v>21479.39</v>
      </c>
      <c r="K7" s="55">
        <f>+J12</f>
        <v>35044.230000000003</v>
      </c>
      <c r="L7" s="55">
        <f>+K12</f>
        <v>54669.210000000014</v>
      </c>
      <c r="M7" s="57">
        <v>65011.08</v>
      </c>
      <c r="N7" s="57">
        <f>+M12</f>
        <v>34730.94</v>
      </c>
      <c r="O7" s="58">
        <f>+N12</f>
        <v>40468.76</v>
      </c>
    </row>
    <row r="8" spans="1:15" x14ac:dyDescent="0.2">
      <c r="A8" s="49" t="s">
        <v>77</v>
      </c>
      <c r="B8" s="49"/>
      <c r="C8" s="55"/>
      <c r="D8" s="55">
        <f>+'[1]cash book'!E28</f>
        <v>0</v>
      </c>
      <c r="E8" s="55">
        <v>2851.66</v>
      </c>
      <c r="F8" s="55">
        <v>79.2</v>
      </c>
      <c r="G8" s="56">
        <v>6350.37</v>
      </c>
      <c r="H8" s="56"/>
      <c r="I8" s="55">
        <v>3025.98</v>
      </c>
      <c r="J8" s="55">
        <v>11180.5</v>
      </c>
      <c r="K8" s="59">
        <v>49140.41</v>
      </c>
      <c r="L8" s="55">
        <v>19631.72</v>
      </c>
      <c r="M8" s="50">
        <v>180</v>
      </c>
      <c r="N8" s="50">
        <v>8498.35</v>
      </c>
      <c r="O8" s="50"/>
    </row>
    <row r="9" spans="1:15" x14ac:dyDescent="0.2">
      <c r="A9" s="60" t="s">
        <v>88</v>
      </c>
      <c r="B9" s="60"/>
      <c r="C9" s="61"/>
      <c r="D9" s="55">
        <v>-22664.01</v>
      </c>
      <c r="E9" s="55">
        <v>-3146.59</v>
      </c>
      <c r="F9" s="62">
        <v>-18140.79</v>
      </c>
      <c r="G9" s="63">
        <v>-9818.6299999999992</v>
      </c>
      <c r="H9" s="59">
        <v>-12926.47</v>
      </c>
      <c r="I9" s="55">
        <v>-15178.48</v>
      </c>
      <c r="J9" s="64">
        <v>-37289.919999999998</v>
      </c>
      <c r="K9" s="55">
        <v>-29515.43</v>
      </c>
      <c r="L9" s="62">
        <v>-9221.5499999999993</v>
      </c>
      <c r="M9" s="62">
        <v>-9499.73</v>
      </c>
      <c r="N9" s="59">
        <v>-2760.53</v>
      </c>
      <c r="O9" s="65">
        <v>-942.51</v>
      </c>
    </row>
    <row r="10" spans="1:15" x14ac:dyDescent="0.2">
      <c r="A10" s="49" t="s">
        <v>89</v>
      </c>
      <c r="B10" s="49"/>
      <c r="C10" s="55"/>
      <c r="D10" s="55"/>
      <c r="E10" s="55"/>
      <c r="F10" s="55">
        <v>-2851.66</v>
      </c>
      <c r="G10" s="56">
        <v>-1635.77</v>
      </c>
      <c r="H10" s="56">
        <v>-3078.33</v>
      </c>
      <c r="I10" s="55"/>
      <c r="J10" s="55"/>
      <c r="K10" s="55"/>
      <c r="L10" s="55"/>
      <c r="M10" s="55">
        <v>-20960.41</v>
      </c>
      <c r="N10" s="57"/>
      <c r="O10" s="66"/>
    </row>
    <row r="11" spans="1:15" x14ac:dyDescent="0.2">
      <c r="A11" s="67" t="s">
        <v>90</v>
      </c>
      <c r="B11" s="68"/>
      <c r="C11" s="69"/>
      <c r="D11" s="69">
        <v>21629.26</v>
      </c>
      <c r="E11" s="69"/>
      <c r="F11" s="55">
        <v>8779</v>
      </c>
      <c r="G11" s="70">
        <v>19956.09</v>
      </c>
      <c r="H11" s="70">
        <v>8640</v>
      </c>
      <c r="I11" s="69">
        <v>10746</v>
      </c>
      <c r="J11" s="69">
        <v>39674.26</v>
      </c>
      <c r="K11" s="69"/>
      <c r="L11" s="69"/>
      <c r="M11" s="71"/>
      <c r="N11" s="71"/>
      <c r="O11" s="71"/>
    </row>
    <row r="12" spans="1:15" x14ac:dyDescent="0.2">
      <c r="A12" s="48" t="s">
        <v>91</v>
      </c>
      <c r="B12" s="48"/>
      <c r="C12" s="72">
        <f>SUM(C7:C11)</f>
        <v>22466.03</v>
      </c>
      <c r="D12" s="72">
        <f>SUM(D7:D11)</f>
        <v>21431.279999999999</v>
      </c>
      <c r="E12" s="72">
        <f>SUM(E7:E11)</f>
        <v>21136.35</v>
      </c>
      <c r="F12" s="72">
        <v>16959.099999999999</v>
      </c>
      <c r="G12" s="72">
        <v>30175.39</v>
      </c>
      <c r="H12" s="72">
        <v>22885.89</v>
      </c>
      <c r="I12" s="72">
        <f>SUM(I7:I11)</f>
        <v>21479.39</v>
      </c>
      <c r="J12" s="72">
        <f>SUM(J7:J11)</f>
        <v>35044.230000000003</v>
      </c>
      <c r="K12" s="72">
        <f>SUM(K7:K9)</f>
        <v>54669.210000000014</v>
      </c>
      <c r="L12" s="72">
        <f>SUM(L7:L9)</f>
        <v>65079.380000000019</v>
      </c>
      <c r="M12" s="73">
        <f>SUM(M7:M10)</f>
        <v>34730.94</v>
      </c>
      <c r="N12" s="74">
        <f>SUM(N7:N9)</f>
        <v>40468.76</v>
      </c>
      <c r="O12" s="74">
        <v>39526.25</v>
      </c>
    </row>
    <row r="13" spans="1:15" x14ac:dyDescent="0.2">
      <c r="A13" s="75"/>
      <c r="B13" s="75"/>
      <c r="C13" s="75"/>
      <c r="D13" s="7"/>
      <c r="E13" s="7"/>
      <c r="F13" s="7"/>
      <c r="G13" s="76"/>
      <c r="H13" s="76"/>
      <c r="I13" s="7"/>
      <c r="J13" s="7"/>
      <c r="K13" s="7"/>
      <c r="L13" s="75"/>
      <c r="M13" s="75"/>
      <c r="N13" s="77"/>
      <c r="O13" s="75"/>
    </row>
    <row r="14" spans="1:15" x14ac:dyDescent="0.2">
      <c r="A14" s="78" t="s">
        <v>92</v>
      </c>
      <c r="B14" s="79"/>
      <c r="C14" s="79"/>
      <c r="D14" s="80">
        <v>45017</v>
      </c>
      <c r="E14" s="80">
        <v>45047</v>
      </c>
      <c r="F14" s="80">
        <v>45078</v>
      </c>
      <c r="G14" s="80">
        <v>45108</v>
      </c>
      <c r="H14" s="80">
        <v>45139</v>
      </c>
      <c r="I14" s="80">
        <v>45170</v>
      </c>
      <c r="J14" s="80">
        <v>45200</v>
      </c>
      <c r="K14" s="80">
        <v>45231</v>
      </c>
      <c r="L14" s="80">
        <v>45261</v>
      </c>
      <c r="M14" s="80">
        <v>45292</v>
      </c>
      <c r="N14" s="80">
        <v>45323</v>
      </c>
      <c r="O14" s="81">
        <v>45352</v>
      </c>
    </row>
    <row r="15" spans="1:15" x14ac:dyDescent="0.2">
      <c r="A15" s="82"/>
      <c r="B15" s="82"/>
      <c r="C15" s="82"/>
      <c r="D15" s="83"/>
      <c r="E15" s="83"/>
      <c r="F15" s="83"/>
      <c r="G15" s="84"/>
      <c r="H15" s="84"/>
      <c r="I15" s="83"/>
      <c r="J15" s="83"/>
      <c r="K15" s="83"/>
      <c r="L15" s="85"/>
      <c r="M15" s="85"/>
      <c r="N15" s="85"/>
      <c r="O15" s="85"/>
    </row>
    <row r="16" spans="1:15" x14ac:dyDescent="0.2">
      <c r="A16" s="82" t="s">
        <v>87</v>
      </c>
      <c r="B16" s="82"/>
      <c r="C16" s="86">
        <v>205000</v>
      </c>
      <c r="D16" s="83">
        <f t="shared" ref="D16:I16" si="1">+C21</f>
        <v>205000</v>
      </c>
      <c r="E16" s="83">
        <f t="shared" si="1"/>
        <v>182830.74</v>
      </c>
      <c r="F16" s="83">
        <f t="shared" si="1"/>
        <v>182830.74</v>
      </c>
      <c r="G16" s="84">
        <f t="shared" si="1"/>
        <v>176903.4</v>
      </c>
      <c r="H16" s="84">
        <f t="shared" si="1"/>
        <v>160630.9</v>
      </c>
      <c r="I16" s="83">
        <f t="shared" si="1"/>
        <v>155069.23000000001</v>
      </c>
      <c r="J16" s="83">
        <v>144323.23000000001</v>
      </c>
      <c r="K16" s="83">
        <f>+J21</f>
        <v>104648.97</v>
      </c>
      <c r="L16" s="87">
        <f>+K21</f>
        <v>104648.97</v>
      </c>
      <c r="M16" s="87">
        <f>+L21</f>
        <v>104648.97</v>
      </c>
      <c r="N16" s="87">
        <f>+M21</f>
        <v>125609.38</v>
      </c>
      <c r="O16" s="87">
        <f>+N21</f>
        <v>128215.38</v>
      </c>
    </row>
    <row r="17" spans="1:15" x14ac:dyDescent="0.2">
      <c r="A17" s="82" t="s">
        <v>77</v>
      </c>
      <c r="B17" s="82"/>
      <c r="C17" s="82"/>
      <c r="D17" s="83"/>
      <c r="E17" s="83"/>
      <c r="F17" s="83"/>
      <c r="G17" s="84">
        <v>2047.82</v>
      </c>
      <c r="H17" s="84"/>
      <c r="I17" s="83"/>
      <c r="J17" s="83"/>
      <c r="K17" s="83"/>
      <c r="L17" s="82"/>
      <c r="M17" s="82"/>
      <c r="N17" s="82">
        <v>2606</v>
      </c>
      <c r="O17" s="82"/>
    </row>
    <row r="18" spans="1:15" x14ac:dyDescent="0.2">
      <c r="A18" s="82" t="s">
        <v>88</v>
      </c>
      <c r="B18" s="82"/>
      <c r="C18" s="82"/>
      <c r="D18" s="83">
        <v>-540</v>
      </c>
      <c r="E18" s="83"/>
      <c r="F18" s="83"/>
      <c r="G18" s="84"/>
      <c r="H18" s="84"/>
      <c r="I18" s="83"/>
      <c r="J18" s="83"/>
      <c r="K18" s="83"/>
      <c r="L18" s="82"/>
      <c r="M18" s="82"/>
      <c r="N18" s="82"/>
      <c r="O18" s="82"/>
    </row>
    <row r="19" spans="1:15" x14ac:dyDescent="0.2">
      <c r="A19" s="82" t="s">
        <v>93</v>
      </c>
      <c r="B19" s="82"/>
      <c r="C19" s="82"/>
      <c r="D19" s="83">
        <v>-21629.26</v>
      </c>
      <c r="E19" s="83"/>
      <c r="F19" s="88">
        <v>-8779</v>
      </c>
      <c r="G19" s="84">
        <v>-19956.09</v>
      </c>
      <c r="H19" s="84">
        <v>-8640</v>
      </c>
      <c r="I19" s="83">
        <v>-10746</v>
      </c>
      <c r="J19" s="83">
        <v>-39674.26</v>
      </c>
      <c r="K19" s="89"/>
      <c r="L19" s="82"/>
      <c r="M19" s="82"/>
      <c r="N19" s="82"/>
      <c r="O19" s="82"/>
    </row>
    <row r="20" spans="1:15" x14ac:dyDescent="0.2">
      <c r="A20" s="82" t="s">
        <v>94</v>
      </c>
      <c r="B20" s="82"/>
      <c r="C20" s="86"/>
      <c r="D20" s="84"/>
      <c r="E20" s="84"/>
      <c r="F20" s="83">
        <v>2851.66</v>
      </c>
      <c r="G20" s="84">
        <v>1635.77</v>
      </c>
      <c r="H20" s="84">
        <v>3078.33</v>
      </c>
      <c r="I20" s="84"/>
      <c r="J20" s="84"/>
      <c r="K20" s="84"/>
      <c r="L20" s="84"/>
      <c r="M20" s="84">
        <v>20960.41</v>
      </c>
      <c r="N20" s="87"/>
      <c r="O20" s="87"/>
    </row>
    <row r="21" spans="1:15" x14ac:dyDescent="0.2">
      <c r="A21" s="90" t="s">
        <v>91</v>
      </c>
      <c r="B21" s="90"/>
      <c r="C21" s="91">
        <f>SUM(C16:C20)</f>
        <v>205000</v>
      </c>
      <c r="D21" s="92">
        <f>SUM(D16:D19)</f>
        <v>182830.74</v>
      </c>
      <c r="E21" s="92">
        <f>SUM(E16:E20)</f>
        <v>182830.74</v>
      </c>
      <c r="F21" s="92">
        <f>SUM(F16:F20)</f>
        <v>176903.4</v>
      </c>
      <c r="G21" s="87">
        <f>SUM(G16:G20)</f>
        <v>160630.9</v>
      </c>
      <c r="H21" s="84">
        <v>155069.23000000001</v>
      </c>
      <c r="I21" s="93">
        <v>144323.23000000001</v>
      </c>
      <c r="J21" s="93">
        <v>104648.97</v>
      </c>
      <c r="K21" s="92">
        <v>104648.97</v>
      </c>
      <c r="L21" s="92">
        <f>+K21</f>
        <v>104648.97</v>
      </c>
      <c r="M21" s="92">
        <f>SUM(M16:M20)</f>
        <v>125609.38</v>
      </c>
      <c r="N21" s="92">
        <f>SUM(N16:N19)</f>
        <v>128215.38</v>
      </c>
      <c r="O21" s="92">
        <f>+O16</f>
        <v>128215.38</v>
      </c>
    </row>
    <row r="22" spans="1:15" x14ac:dyDescent="0.2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94"/>
      <c r="L22" s="75"/>
      <c r="M22" s="75"/>
      <c r="N22" s="75"/>
      <c r="O22" s="75"/>
    </row>
    <row r="24" spans="1:15" x14ac:dyDescent="0.2">
      <c r="A24" t="s">
        <v>95</v>
      </c>
      <c r="C24" s="95">
        <f>+C12+C21</f>
        <v>227466.03</v>
      </c>
      <c r="D24" s="96">
        <f>+D12+D21</f>
        <v>204262.02</v>
      </c>
      <c r="E24" s="96">
        <f>+E12+E21</f>
        <v>203967.09</v>
      </c>
      <c r="F24" s="96">
        <f>+F12+F21</f>
        <v>193862.5</v>
      </c>
      <c r="G24" s="96">
        <f t="shared" ref="G24:M24" si="2">+G12+G21</f>
        <v>190806.28999999998</v>
      </c>
      <c r="H24" s="96">
        <f t="shared" si="2"/>
        <v>177955.12</v>
      </c>
      <c r="I24" s="96">
        <f t="shared" si="2"/>
        <v>165802.62</v>
      </c>
      <c r="J24" s="96">
        <f t="shared" si="2"/>
        <v>139693.20000000001</v>
      </c>
      <c r="K24" s="96">
        <f t="shared" si="2"/>
        <v>159318.18000000002</v>
      </c>
      <c r="L24" s="96">
        <f t="shared" si="2"/>
        <v>169728.35000000003</v>
      </c>
      <c r="M24" s="96">
        <f t="shared" si="2"/>
        <v>160340.32</v>
      </c>
      <c r="N24" s="96">
        <f>+N12+N21</f>
        <v>168684.14</v>
      </c>
      <c r="O24" s="96">
        <f>+O21+O12</f>
        <v>167741.63</v>
      </c>
    </row>
    <row r="25" spans="1:15" x14ac:dyDescent="0.2">
      <c r="N25" s="55"/>
      <c r="O25">
        <v>-166661.82999999999</v>
      </c>
    </row>
    <row r="26" spans="1:15" ht="8" customHeight="1" x14ac:dyDescent="0.2">
      <c r="K26" s="97"/>
    </row>
    <row r="27" spans="1:15" x14ac:dyDescent="0.2">
      <c r="B27" t="s">
        <v>88</v>
      </c>
      <c r="C27" s="97">
        <f>+P9</f>
        <v>0</v>
      </c>
      <c r="H27" t="s">
        <v>96</v>
      </c>
      <c r="I27" s="97">
        <f>+P8</f>
        <v>0</v>
      </c>
      <c r="M27" s="97">
        <f>+D9+D18</f>
        <v>-23204.01</v>
      </c>
      <c r="N27" s="97"/>
      <c r="O27" s="96">
        <f>SUM(O24:O26)</f>
        <v>1079.8000000000175</v>
      </c>
    </row>
    <row r="28" spans="1:15" ht="1" customHeight="1" x14ac:dyDescent="0.2">
      <c r="B28" t="s">
        <v>97</v>
      </c>
      <c r="C28">
        <v>-540</v>
      </c>
      <c r="D28" t="s">
        <v>98</v>
      </c>
      <c r="H28" t="s">
        <v>99</v>
      </c>
      <c r="I28" s="97">
        <v>2047.82</v>
      </c>
      <c r="J28" t="s">
        <v>100</v>
      </c>
    </row>
    <row r="29" spans="1:15" ht="1" customHeight="1" x14ac:dyDescent="0.2">
      <c r="B29" s="96"/>
      <c r="C29" s="97">
        <f>SUM(C27:C28)</f>
        <v>-540</v>
      </c>
      <c r="I29">
        <v>2606</v>
      </c>
      <c r="J29" t="s">
        <v>101</v>
      </c>
    </row>
    <row r="30" spans="1:15" ht="1" customHeight="1" x14ac:dyDescent="0.2">
      <c r="B30" s="96"/>
      <c r="C30" s="97"/>
      <c r="I30">
        <v>180</v>
      </c>
      <c r="J30" t="s">
        <v>102</v>
      </c>
    </row>
    <row r="31" spans="1:15" ht="15" customHeight="1" x14ac:dyDescent="0.2"/>
    <row r="32" spans="1:15" ht="1" customHeight="1" x14ac:dyDescent="0.2">
      <c r="I32">
        <v>1698.35</v>
      </c>
      <c r="J32" t="s">
        <v>103</v>
      </c>
    </row>
    <row r="33" spans="9:9" ht="1" customHeight="1" x14ac:dyDescent="0.2">
      <c r="I33" s="97">
        <f>SUM(I27:I32)</f>
        <v>6532.17</v>
      </c>
    </row>
  </sheetData>
  <pageMargins left="0.7" right="0.7" top="0.75" bottom="0.75" header="0.3" footer="0.3"/>
  <pageSetup paperSize="9" scale="71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ON INCOME &amp; EXPENDITURE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2024-04-29T10:23:52Z</cp:lastPrinted>
  <dcterms:created xsi:type="dcterms:W3CDTF">2024-04-16T15:23:49Z</dcterms:created>
  <dcterms:modified xsi:type="dcterms:W3CDTF">2024-04-29T10:24:00Z</dcterms:modified>
</cp:coreProperties>
</file>