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onabendall/Desktop/2023-24 and AGAR/"/>
    </mc:Choice>
  </mc:AlternateContent>
  <xr:revisionPtr revIDLastSave="0" documentId="13_ncr:1_{C39DAB01-F1D0-E343-A214-B89E3EA32E7B}" xr6:coauthVersionLast="47" xr6:coauthVersionMax="47" xr10:uidLastSave="{00000000-0000-0000-0000-000000000000}"/>
  <bookViews>
    <workbookView xWindow="0" yWindow="520" windowWidth="28800" windowHeight="16080" xr2:uid="{00000000-000D-0000-FFFF-FFFF00000000}"/>
  </bookViews>
  <sheets>
    <sheet name="cash book (2)" sheetId="6" r:id="rId1"/>
    <sheet name="Budget for 2023 and 2024" sheetId="4" r:id="rId2"/>
    <sheet name="Half Year Statement" sheetId="3" r:id="rId3"/>
    <sheet name="bank reconciliation" sheetId="5" r:id="rId4"/>
  </sheets>
  <externalReferences>
    <externalReference r:id="rId5"/>
  </externalReferences>
  <definedNames>
    <definedName name="_xlnm.Print_Area" localSheetId="3">'bank reconciliation'!$A$1:$P$28</definedName>
    <definedName name="_xlnm.Print_Area" localSheetId="0">'cash book (2)'!$A$1:$G$86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0" i="6" l="1"/>
  <c r="J39" i="6"/>
  <c r="G84" i="6"/>
  <c r="C85" i="6"/>
  <c r="C75" i="6"/>
  <c r="G71" i="6"/>
  <c r="J41" i="6" s="1"/>
  <c r="C6" i="6" s="1"/>
  <c r="XEK60" i="6"/>
  <c r="G53" i="6"/>
  <c r="C36" i="6"/>
  <c r="G32" i="6"/>
  <c r="G18" i="6"/>
  <c r="C5" i="6" s="1"/>
  <c r="C55" i="4"/>
  <c r="B55" i="4"/>
  <c r="G33" i="4"/>
  <c r="K15" i="5"/>
  <c r="I23" i="5"/>
  <c r="H23" i="5"/>
  <c r="G23" i="5"/>
  <c r="I8" i="5"/>
  <c r="J8" i="5"/>
  <c r="K8" i="5"/>
  <c r="G6" i="5"/>
  <c r="H6" i="5"/>
  <c r="I6" i="5"/>
  <c r="J6" i="5"/>
  <c r="D7" i="5"/>
  <c r="F8" i="5"/>
  <c r="C11" i="5"/>
  <c r="D6" i="5" s="1"/>
  <c r="I15" i="5"/>
  <c r="C20" i="5"/>
  <c r="D15" i="5" s="1"/>
  <c r="D20" i="5" s="1"/>
  <c r="E15" i="5" s="1"/>
  <c r="E20" i="5" s="1"/>
  <c r="F15" i="5" s="1"/>
  <c r="F20" i="5" s="1"/>
  <c r="C23" i="5"/>
  <c r="D11" i="5" l="1"/>
  <c r="D23" i="5" s="1"/>
  <c r="C8" i="6"/>
  <c r="G15" i="5"/>
  <c r="F23" i="5"/>
  <c r="E6" i="5" l="1"/>
  <c r="E11" i="5" s="1"/>
  <c r="E23" i="5" s="1"/>
  <c r="F6" i="5" l="1"/>
  <c r="O19" i="4"/>
  <c r="N19" i="4"/>
  <c r="G16" i="4"/>
  <c r="E33" i="4"/>
  <c r="D33" i="4"/>
  <c r="D13" i="3" l="1"/>
  <c r="G42" i="6"/>
</calcChain>
</file>

<file path=xl/sharedStrings.xml><?xml version="1.0" encoding="utf-8"?>
<sst xmlns="http://schemas.openxmlformats.org/spreadsheetml/2006/main" count="265" uniqueCount="203">
  <si>
    <t>Pailton Parish Council</t>
  </si>
  <si>
    <t>April</t>
  </si>
  <si>
    <t>Income</t>
  </si>
  <si>
    <t>Expenditure</t>
  </si>
  <si>
    <t>Burrell Foley Fischer</t>
  </si>
  <si>
    <t>Starting Position -total funds</t>
  </si>
  <si>
    <t>Precept</t>
  </si>
  <si>
    <t>Public Works Loan Board</t>
  </si>
  <si>
    <t>Greenwood PM</t>
  </si>
  <si>
    <t>Npower DD - street lights</t>
  </si>
  <si>
    <t>Coronation Mugs</t>
  </si>
  <si>
    <t>Anthony Collins</t>
  </si>
  <si>
    <t>WALC</t>
  </si>
  <si>
    <t>E-on Standing charge</t>
  </si>
  <si>
    <t xml:space="preserve">Clerk's april salary </t>
  </si>
  <si>
    <t>HMRC</t>
  </si>
  <si>
    <t>May</t>
  </si>
  <si>
    <t>Clerk's May salary</t>
  </si>
  <si>
    <t>HMRC for May</t>
  </si>
  <si>
    <t>Round the Revel contribution</t>
  </si>
  <si>
    <t>Vat Refund for 2022/23 yr</t>
  </si>
  <si>
    <t>Radon test charge</t>
  </si>
  <si>
    <t xml:space="preserve">June </t>
  </si>
  <si>
    <t>Clerk's June salary</t>
  </si>
  <si>
    <t>HMRC for June</t>
  </si>
  <si>
    <t xml:space="preserve">E-on Standing charge </t>
  </si>
  <si>
    <t xml:space="preserve">Greenwood May - </t>
  </si>
  <si>
    <t>Norman Clarke</t>
  </si>
  <si>
    <t>E-on White Lion</t>
  </si>
  <si>
    <t>Alison Berwick - white lion</t>
  </si>
  <si>
    <t>July</t>
  </si>
  <si>
    <t>Burrell Fischer Foley - June</t>
  </si>
  <si>
    <t>Burrell Fischer Foley - May</t>
  </si>
  <si>
    <t>June</t>
  </si>
  <si>
    <t xml:space="preserve">VAT refund for April 23 </t>
  </si>
  <si>
    <t>DCA - white lion bus planners</t>
  </si>
  <si>
    <t>Clerk's July salary</t>
  </si>
  <si>
    <t>Clerk's July HMRC</t>
  </si>
  <si>
    <t>2Commune website</t>
  </si>
  <si>
    <t>Greenwood</t>
  </si>
  <si>
    <t xml:space="preserve">Vat refund for May &amp; June </t>
  </si>
  <si>
    <t>Heritage Trust Subscription</t>
  </si>
  <si>
    <t>Radon Refund</t>
  </si>
  <si>
    <t xml:space="preserve">Howe Percival - legal fees for lease </t>
  </si>
  <si>
    <t xml:space="preserve">Greenwood PM - </t>
  </si>
  <si>
    <t>BHIB - annual insurance</t>
  </si>
  <si>
    <t>Fisher German -lease for 2023</t>
  </si>
  <si>
    <t>White Lion</t>
  </si>
  <si>
    <t>E-on - standing charge</t>
  </si>
  <si>
    <t xml:space="preserve">Focus QS Services </t>
  </si>
  <si>
    <t>Alison Berwick, fund raiser</t>
  </si>
  <si>
    <t>N Power Q1 Street Lighting</t>
  </si>
  <si>
    <t>ICO - 2023 registration fee</t>
  </si>
  <si>
    <t>August</t>
  </si>
  <si>
    <t>Internal Auditor's fee</t>
  </si>
  <si>
    <t xml:space="preserve">July </t>
  </si>
  <si>
    <t>Social fund raising</t>
  </si>
  <si>
    <t>Q1 Clerk's office expenses</t>
  </si>
  <si>
    <t>Greenwood's</t>
  </si>
  <si>
    <t>A Meredith Evaluation</t>
  </si>
  <si>
    <t>Clerk's Salary</t>
  </si>
  <si>
    <t>Moore - External Auditors</t>
  </si>
  <si>
    <t>September</t>
  </si>
  <si>
    <t>Clerk's sept salary</t>
  </si>
  <si>
    <t>HMRC september</t>
  </si>
  <si>
    <t>Burrell Foley Fisher</t>
  </si>
  <si>
    <t>subtotal</t>
  </si>
  <si>
    <t>Monthly subtotal - (£3146.59)</t>
  </si>
  <si>
    <t>Monthly subtotal - (£18140.79)</t>
  </si>
  <si>
    <t>Monthly subtotal - (£9818.63)</t>
  </si>
  <si>
    <t>Padlock for allotment gate</t>
  </si>
  <si>
    <t>Clerk's Q2 office expenses</t>
  </si>
  <si>
    <t>Monthly subtotal - (£23204.01)</t>
  </si>
  <si>
    <t>October</t>
  </si>
  <si>
    <t>Clerk's oct salary</t>
  </si>
  <si>
    <t>HMRC october</t>
  </si>
  <si>
    <t>Npower street lighting bill</t>
  </si>
  <si>
    <t>DCA Business Planners</t>
  </si>
  <si>
    <t>Crestwood Environmental</t>
  </si>
  <si>
    <t>Alison Berwick</t>
  </si>
  <si>
    <t>Caneparo</t>
  </si>
  <si>
    <t>Pailton Parish Council - half year statement to end of September 2023</t>
  </si>
  <si>
    <t>White Lion Acct</t>
  </si>
  <si>
    <t>Treasurers Acct</t>
  </si>
  <si>
    <t>Total</t>
  </si>
  <si>
    <t>July &amp; August VAT refund</t>
  </si>
  <si>
    <t xml:space="preserve">Total </t>
  </si>
  <si>
    <t>april</t>
  </si>
  <si>
    <t>DD</t>
  </si>
  <si>
    <t>Goodwin &amp; Fielding (allotment rent)</t>
  </si>
  <si>
    <t>Sept</t>
  </si>
  <si>
    <t>E-on/ clerk's Error</t>
  </si>
  <si>
    <t>Colin Downes  - bridle path cut</t>
  </si>
  <si>
    <t>Katherine Andrew</t>
  </si>
  <si>
    <t>Monthly subtotal - (£15171.48)</t>
  </si>
  <si>
    <t>Monthly subtotal - (£12,926.47)</t>
  </si>
  <si>
    <t>Monthly spend  total</t>
  </si>
  <si>
    <t>E-on standing charge</t>
  </si>
  <si>
    <t>Opening position on 1 April 2023</t>
  </si>
  <si>
    <t>Closing position on 30 September 2023</t>
  </si>
  <si>
    <t>E-on clerk's correction</t>
  </si>
  <si>
    <t>Signed</t>
  </si>
  <si>
    <t>Tony Gillias Chairman</t>
  </si>
  <si>
    <t>Minute ref: 9a/23.10.23</t>
  </si>
  <si>
    <t>Leona Bendall Clerk</t>
  </si>
  <si>
    <t>…........................</t>
  </si>
  <si>
    <t>….....................</t>
  </si>
  <si>
    <t>November</t>
  </si>
  <si>
    <t>E-on Street light repair 6 Rugby Road</t>
  </si>
  <si>
    <t>Rospa - playing field safety inspection</t>
  </si>
  <si>
    <t>Any Glass - Lam.telephone box glass</t>
  </si>
  <si>
    <t>Greenwood Project Mgmt</t>
  </si>
  <si>
    <t>Caneparo - traffic survey</t>
  </si>
  <si>
    <t>Plunkett foundation DD</t>
  </si>
  <si>
    <t>Vat refund for Sept/October</t>
  </si>
  <si>
    <t>Expenditure Year to end of November</t>
  </si>
  <si>
    <t>Eon - standing charge</t>
  </si>
  <si>
    <t>Monthly subtotal - (£39705.76)</t>
  </si>
  <si>
    <t>Clerk's Nov salary - and backpay</t>
  </si>
  <si>
    <t>HMRC November - inc back pay</t>
  </si>
  <si>
    <t xml:space="preserve">BFF - November </t>
  </si>
  <si>
    <t>Kendrick Hobbs</t>
  </si>
  <si>
    <t>Focus - Business planners</t>
  </si>
  <si>
    <t>Andrew Meredith - Evaluation</t>
  </si>
  <si>
    <t>Anthony Collins - CIC part payment</t>
  </si>
  <si>
    <t>KS Property Services - amenity cuts  2023</t>
  </si>
  <si>
    <t>Clerk's salary and Tax</t>
  </si>
  <si>
    <t>Printing stationery postage</t>
  </si>
  <si>
    <t>Street Lighting</t>
  </si>
  <si>
    <t>Lamp maintenance</t>
  </si>
  <si>
    <t>Web support, licences &amp; 1 email</t>
  </si>
  <si>
    <t>Legal fees in relation to playpark renewal</t>
  </si>
  <si>
    <t>Audit</t>
  </si>
  <si>
    <t>Hanging baskets</t>
  </si>
  <si>
    <t>Insurance</t>
  </si>
  <si>
    <t>Walc subs &amp; training</t>
  </si>
  <si>
    <t>War Memorial</t>
  </si>
  <si>
    <t>Allotments</t>
  </si>
  <si>
    <t>Amenity grass cuts</t>
  </si>
  <si>
    <t>Playing Field Rent</t>
  </si>
  <si>
    <t>Repairs and maintenance</t>
  </si>
  <si>
    <t>Round the Revel</t>
  </si>
  <si>
    <t>Election expenses</t>
  </si>
  <si>
    <t xml:space="preserve">Data Protection </t>
  </si>
  <si>
    <t>Sundries</t>
  </si>
  <si>
    <t>McAfee</t>
  </si>
  <si>
    <t>Actual 22/23</t>
  </si>
  <si>
    <t>Approved  22/23 Budget</t>
  </si>
  <si>
    <t>Approved 23/24 Budget</t>
  </si>
  <si>
    <t>Provisional 24/25 Budget</t>
  </si>
  <si>
    <t>Income - only known confirmed given</t>
  </si>
  <si>
    <t>Actual Year of date</t>
  </si>
  <si>
    <t>Public works loan repayments</t>
  </si>
  <si>
    <t>may</t>
  </si>
  <si>
    <t>june</t>
  </si>
  <si>
    <t>july</t>
  </si>
  <si>
    <t>aug</t>
  </si>
  <si>
    <t>sept</t>
  </si>
  <si>
    <t xml:space="preserve">oct </t>
  </si>
  <si>
    <t xml:space="preserve">nov </t>
  </si>
  <si>
    <t>dec</t>
  </si>
  <si>
    <t>Jan</t>
  </si>
  <si>
    <t>Feb</t>
  </si>
  <si>
    <t>March</t>
  </si>
  <si>
    <t>Bridle Path Cut</t>
  </si>
  <si>
    <t>Playing Fields safety inspection</t>
  </si>
  <si>
    <t>estimate</t>
  </si>
  <si>
    <t xml:space="preserve">Monthly subtotal </t>
  </si>
  <si>
    <t>FIRST ATTEMPT TO REACH A BUDGET SETTLEMENT JUST FOR THE 'NORMAL' PARISH COUNCIL BUSINESS</t>
  </si>
  <si>
    <t>PAID FROM LOAN SO NOT BUDGET</t>
  </si>
  <si>
    <t>NHLF grant - uplift money</t>
  </si>
  <si>
    <t xml:space="preserve">NHLF grant - second tranche </t>
  </si>
  <si>
    <t>Total funds held</t>
  </si>
  <si>
    <t>Month end total</t>
  </si>
  <si>
    <t>Transfer in from General</t>
  </si>
  <si>
    <t>Transfer out to General</t>
  </si>
  <si>
    <t>Bfwd</t>
  </si>
  <si>
    <t>Reserve Account for White Lion</t>
  </si>
  <si>
    <t>34.975.93</t>
  </si>
  <si>
    <t>Transfer In from WL</t>
  </si>
  <si>
    <t>Transfer out to WL</t>
  </si>
  <si>
    <t>B/fwd</t>
  </si>
  <si>
    <t>General Account</t>
  </si>
  <si>
    <t>Pailton Parish Council - bank reconciliation</t>
  </si>
  <si>
    <t>Draft</t>
  </si>
  <si>
    <t>intra bank transfers to be double checked.</t>
  </si>
  <si>
    <t>PRECEPT INCOME</t>
  </si>
  <si>
    <t>PRECEPT INCOME FOR 24/5</t>
  </si>
  <si>
    <t>DEPENDS ON TAX BASE BUT AT LEAST 5% INCREASE</t>
  </si>
  <si>
    <t>TOTALS - CLERK AND ELECTRICITY FOR STREET LAMPS</t>
  </si>
  <si>
    <t>December</t>
  </si>
  <si>
    <t>Clerk's salary for December</t>
  </si>
  <si>
    <t>HMRC December tax</t>
  </si>
  <si>
    <t>Katherine Andrews</t>
  </si>
  <si>
    <t>Arden Fire Safety</t>
  </si>
  <si>
    <t>Clerk's office expenses for Q3 inc Stamps</t>
  </si>
  <si>
    <t xml:space="preserve">Year to date forecast 31.12.23 </t>
  </si>
  <si>
    <t>Year to date forecast 31.12.23</t>
  </si>
  <si>
    <t>Forecast position at 31.12.23</t>
  </si>
  <si>
    <t>Life Stories (oral history training)</t>
  </si>
  <si>
    <t>Ian Dew</t>
  </si>
  <si>
    <t>Cash book forecast to end of December 2023</t>
  </si>
  <si>
    <t>November VAT refund - not yet received of £3471.23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</si>
</sst>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_);[Red]\(&quot;£&quot;#,##0.00\)"/>
    <numFmt numFmtId="43" formatCode="_(* #,##0.00_);_(* \(#,##0.00\);_(* &quot;-&quot;??_);_(@_)"/>
    <numFmt numFmtId="164" formatCode="0.00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5" tint="0.59999389629810485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2" borderId="1" xfId="0" applyFill="1" applyBorder="1"/>
    <xf numFmtId="0" fontId="6" fillId="0" borderId="0" xfId="0" applyFont="1"/>
    <xf numFmtId="0" fontId="0" fillId="2" borderId="0" xfId="0" applyFill="1"/>
    <xf numFmtId="0" fontId="0" fillId="0" borderId="0" xfId="0" applyAlignment="1">
      <alignment wrapText="1"/>
    </xf>
    <xf numFmtId="43" fontId="0" fillId="0" borderId="0" xfId="0" applyNumberFormat="1"/>
    <xf numFmtId="2" fontId="0" fillId="2" borderId="1" xfId="0" applyNumberFormat="1" applyFill="1" applyBorder="1"/>
    <xf numFmtId="8" fontId="0" fillId="0" borderId="0" xfId="0" applyNumberFormat="1"/>
    <xf numFmtId="0" fontId="0" fillId="3" borderId="1" xfId="0" applyFill="1" applyBorder="1"/>
    <xf numFmtId="0" fontId="1" fillId="2" borderId="0" xfId="0" applyFont="1" applyFill="1"/>
    <xf numFmtId="2" fontId="0" fillId="0" borderId="0" xfId="0" applyNumberFormat="1"/>
    <xf numFmtId="0" fontId="7" fillId="0" borderId="0" xfId="0" applyFont="1"/>
    <xf numFmtId="0" fontId="0" fillId="4" borderId="1" xfId="0" applyFill="1" applyBorder="1"/>
    <xf numFmtId="0" fontId="0" fillId="4" borderId="0" xfId="0" applyFill="1"/>
    <xf numFmtId="0" fontId="8" fillId="0" borderId="0" xfId="0" applyFont="1"/>
    <xf numFmtId="0" fontId="0" fillId="3" borderId="0" xfId="0" applyFill="1"/>
    <xf numFmtId="0" fontId="0" fillId="2" borderId="2" xfId="0" applyFill="1" applyBorder="1"/>
    <xf numFmtId="43" fontId="0" fillId="2" borderId="2" xfId="0" applyNumberFormat="1" applyFill="1" applyBorder="1"/>
    <xf numFmtId="17" fontId="0" fillId="0" borderId="0" xfId="0" applyNumberFormat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43" fontId="0" fillId="0" borderId="6" xfId="1" applyFont="1" applyFill="1" applyBorder="1" applyAlignment="1">
      <alignment horizontal="right"/>
    </xf>
    <xf numFmtId="2" fontId="0" fillId="0" borderId="7" xfId="0" applyNumberFormat="1" applyBorder="1"/>
    <xf numFmtId="4" fontId="0" fillId="0" borderId="6" xfId="0" applyNumberFormat="1" applyBorder="1" applyAlignment="1">
      <alignment horizontal="right"/>
    </xf>
    <xf numFmtId="0" fontId="0" fillId="0" borderId="7" xfId="0" applyBorder="1"/>
    <xf numFmtId="0" fontId="0" fillId="0" borderId="6" xfId="0" applyBorder="1"/>
    <xf numFmtId="0" fontId="7" fillId="0" borderId="6" xfId="0" applyFont="1" applyBorder="1"/>
    <xf numFmtId="0" fontId="7" fillId="0" borderId="1" xfId="0" applyFont="1" applyBorder="1"/>
    <xf numFmtId="0" fontId="7" fillId="0" borderId="7" xfId="0" applyFont="1" applyBorder="1"/>
    <xf numFmtId="0" fontId="0" fillId="0" borderId="13" xfId="0" applyBorder="1"/>
    <xf numFmtId="0" fontId="0" fillId="0" borderId="14" xfId="0" applyBorder="1"/>
    <xf numFmtId="0" fontId="0" fillId="4" borderId="17" xfId="0" applyFill="1" applyBorder="1"/>
    <xf numFmtId="0" fontId="0" fillId="4" borderId="18" xfId="0" applyFill="1" applyBorder="1"/>
    <xf numFmtId="0" fontId="0" fillId="4" borderId="8" xfId="0" applyFill="1" applyBorder="1"/>
    <xf numFmtId="0" fontId="0" fillId="4" borderId="9" xfId="0" applyFill="1" applyBorder="1"/>
    <xf numFmtId="8" fontId="0" fillId="4" borderId="8" xfId="0" applyNumberFormat="1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1" fillId="4" borderId="16" xfId="0" applyFont="1" applyFill="1" applyBorder="1"/>
    <xf numFmtId="0" fontId="1" fillId="0" borderId="2" xfId="0" applyFont="1" applyBorder="1"/>
    <xf numFmtId="0" fontId="1" fillId="0" borderId="1" xfId="0" applyFont="1" applyBorder="1"/>
    <xf numFmtId="0" fontId="1" fillId="4" borderId="1" xfId="0" applyFont="1" applyFill="1" applyBorder="1"/>
    <xf numFmtId="43" fontId="0" fillId="3" borderId="1" xfId="1" applyFont="1" applyFill="1" applyBorder="1"/>
    <xf numFmtId="43" fontId="1" fillId="0" borderId="1" xfId="0" applyNumberFormat="1" applyFont="1" applyBorder="1"/>
    <xf numFmtId="43" fontId="0" fillId="4" borderId="1" xfId="1" applyFont="1" applyFill="1" applyBorder="1"/>
    <xf numFmtId="2" fontId="1" fillId="0" borderId="19" xfId="0" applyNumberFormat="1" applyFont="1" applyBorder="1"/>
    <xf numFmtId="2" fontId="1" fillId="0" borderId="0" xfId="0" applyNumberFormat="1" applyFont="1"/>
    <xf numFmtId="17" fontId="0" fillId="5" borderId="0" xfId="0" applyNumberFormat="1" applyFill="1"/>
    <xf numFmtId="0" fontId="0" fillId="5" borderId="0" xfId="0" applyFill="1"/>
    <xf numFmtId="0" fontId="0" fillId="5" borderId="9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8" xfId="0" applyBorder="1"/>
    <xf numFmtId="43" fontId="0" fillId="0" borderId="7" xfId="1" applyFont="1" applyBorder="1"/>
    <xf numFmtId="43" fontId="0" fillId="0" borderId="7" xfId="1" applyFont="1" applyFill="1" applyBorder="1"/>
    <xf numFmtId="0" fontId="0" fillId="0" borderId="10" xfId="0" applyBorder="1"/>
    <xf numFmtId="0" fontId="1" fillId="0" borderId="11" xfId="0" applyFont="1" applyBorder="1"/>
    <xf numFmtId="43" fontId="1" fillId="0" borderId="12" xfId="1" applyFont="1" applyFill="1" applyBorder="1"/>
    <xf numFmtId="4" fontId="0" fillId="0" borderId="0" xfId="0" applyNumberFormat="1"/>
    <xf numFmtId="0" fontId="1" fillId="3" borderId="0" xfId="0" applyFont="1" applyFill="1"/>
    <xf numFmtId="0" fontId="1" fillId="0" borderId="16" xfId="0" applyFont="1" applyBorder="1"/>
    <xf numFmtId="0" fontId="0" fillId="0" borderId="9" xfId="0" applyBorder="1"/>
    <xf numFmtId="4" fontId="0" fillId="0" borderId="9" xfId="0" applyNumberFormat="1" applyBorder="1"/>
    <xf numFmtId="0" fontId="1" fillId="0" borderId="8" xfId="0" applyFont="1" applyBorder="1"/>
    <xf numFmtId="0" fontId="0" fillId="0" borderId="11" xfId="0" applyBorder="1"/>
    <xf numFmtId="0" fontId="0" fillId="0" borderId="12" xfId="0" applyBorder="1"/>
    <xf numFmtId="2" fontId="0" fillId="0" borderId="15" xfId="0" applyNumberFormat="1" applyBorder="1"/>
    <xf numFmtId="0" fontId="1" fillId="0" borderId="0" xfId="0" applyFont="1"/>
    <xf numFmtId="4" fontId="1" fillId="0" borderId="0" xfId="0" applyNumberFormat="1" applyFont="1"/>
    <xf numFmtId="4" fontId="0" fillId="0" borderId="7" xfId="0" applyNumberFormat="1" applyBorder="1"/>
    <xf numFmtId="0" fontId="9" fillId="0" borderId="0" xfId="0" applyFont="1"/>
    <xf numFmtId="17" fontId="0" fillId="4" borderId="0" xfId="0" applyNumberFormat="1" applyFill="1"/>
    <xf numFmtId="2" fontId="0" fillId="4" borderId="0" xfId="0" applyNumberFormat="1" applyFill="1"/>
    <xf numFmtId="2" fontId="9" fillId="4" borderId="0" xfId="0" applyNumberFormat="1" applyFont="1" applyFill="1"/>
    <xf numFmtId="0" fontId="0" fillId="0" borderId="0" xfId="0" applyAlignment="1">
      <alignment horizontal="center" wrapText="1"/>
    </xf>
    <xf numFmtId="0" fontId="1" fillId="2" borderId="0" xfId="0" applyFont="1" applyFill="1" applyAlignment="1">
      <alignment wrapText="1"/>
    </xf>
    <xf numFmtId="3" fontId="1" fillId="2" borderId="0" xfId="0" applyNumberFormat="1" applyFont="1" applyFill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43" fontId="0" fillId="0" borderId="1" xfId="1" applyFont="1" applyBorder="1"/>
    <xf numFmtId="43" fontId="1" fillId="2" borderId="1" xfId="1" applyFont="1" applyFill="1" applyBorder="1"/>
    <xf numFmtId="4" fontId="1" fillId="0" borderId="1" xfId="0" applyNumberFormat="1" applyFont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43" fontId="1" fillId="0" borderId="0" xfId="1" applyFont="1"/>
    <xf numFmtId="43" fontId="0" fillId="0" borderId="1" xfId="0" applyNumberFormat="1" applyBorder="1"/>
    <xf numFmtId="0" fontId="1" fillId="6" borderId="1" xfId="0" applyFont="1" applyFill="1" applyBorder="1"/>
    <xf numFmtId="43" fontId="1" fillId="6" borderId="1" xfId="0" applyNumberFormat="1" applyFont="1" applyFill="1" applyBorder="1"/>
    <xf numFmtId="4" fontId="1" fillId="6" borderId="1" xfId="0" applyNumberFormat="1" applyFont="1" applyFill="1" applyBorder="1"/>
    <xf numFmtId="43" fontId="0" fillId="6" borderId="1" xfId="0" applyNumberFormat="1" applyFill="1" applyBorder="1"/>
    <xf numFmtId="43" fontId="2" fillId="6" borderId="1" xfId="1" applyFont="1" applyFill="1" applyBorder="1"/>
    <xf numFmtId="43" fontId="0" fillId="6" borderId="1" xfId="1" applyFont="1" applyFill="1" applyBorder="1"/>
    <xf numFmtId="4" fontId="0" fillId="6" borderId="1" xfId="0" applyNumberFormat="1" applyFill="1" applyBorder="1"/>
    <xf numFmtId="0" fontId="0" fillId="6" borderId="1" xfId="0" applyFill="1" applyBorder="1"/>
    <xf numFmtId="43" fontId="0" fillId="6" borderId="0" xfId="0" applyNumberFormat="1" applyFill="1"/>
    <xf numFmtId="43" fontId="0" fillId="6" borderId="0" xfId="1" applyFont="1" applyFill="1"/>
    <xf numFmtId="17" fontId="0" fillId="6" borderId="1" xfId="0" applyNumberFormat="1" applyFill="1" applyBorder="1"/>
    <xf numFmtId="17" fontId="0" fillId="4" borderId="1" xfId="0" applyNumberFormat="1" applyFill="1" applyBorder="1"/>
    <xf numFmtId="0" fontId="0" fillId="2" borderId="1" xfId="0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43" fontId="0" fillId="2" borderId="1" xfId="0" applyNumberFormat="1" applyFill="1" applyBorder="1" applyAlignment="1">
      <alignment horizontal="right"/>
    </xf>
    <xf numFmtId="43" fontId="0" fillId="2" borderId="1" xfId="1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43" fontId="0" fillId="2" borderId="20" xfId="1" applyFont="1" applyFill="1" applyBorder="1" applyAlignment="1">
      <alignment horizontal="right"/>
    </xf>
    <xf numFmtId="0" fontId="0" fillId="2" borderId="20" xfId="0" applyFill="1" applyBorder="1"/>
    <xf numFmtId="17" fontId="0" fillId="2" borderId="20" xfId="0" applyNumberFormat="1" applyFill="1" applyBorder="1"/>
    <xf numFmtId="164" fontId="0" fillId="2" borderId="1" xfId="0" applyNumberFormat="1" applyFill="1" applyBorder="1" applyAlignment="1">
      <alignment horizontal="right"/>
    </xf>
    <xf numFmtId="43" fontId="0" fillId="2" borderId="21" xfId="0" applyNumberFormat="1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2" fontId="0" fillId="2" borderId="21" xfId="0" applyNumberFormat="1" applyFill="1" applyBorder="1" applyAlignment="1">
      <alignment horizontal="right"/>
    </xf>
    <xf numFmtId="164" fontId="0" fillId="2" borderId="21" xfId="0" applyNumberFormat="1" applyFill="1" applyBorder="1" applyAlignment="1">
      <alignment horizontal="right"/>
    </xf>
    <xf numFmtId="43" fontId="0" fillId="2" borderId="21" xfId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21" xfId="0" applyFill="1" applyBorder="1"/>
    <xf numFmtId="0" fontId="0" fillId="0" borderId="23" xfId="0" applyBorder="1"/>
    <xf numFmtId="17" fontId="0" fillId="2" borderId="1" xfId="0" applyNumberFormat="1" applyFill="1" applyBorder="1" applyAlignment="1">
      <alignment horizontal="right"/>
    </xf>
    <xf numFmtId="17" fontId="0" fillId="2" borderId="1" xfId="0" applyNumberFormat="1" applyFill="1" applyBorder="1"/>
    <xf numFmtId="0" fontId="11" fillId="0" borderId="0" xfId="0" applyFont="1"/>
    <xf numFmtId="0" fontId="10" fillId="0" borderId="0" xfId="0" applyFont="1"/>
    <xf numFmtId="4" fontId="0" fillId="5" borderId="0" xfId="0" applyNumberFormat="1" applyFill="1"/>
    <xf numFmtId="43" fontId="1" fillId="0" borderId="1" xfId="1" applyFont="1" applyBorder="1"/>
    <xf numFmtId="0" fontId="1" fillId="7" borderId="0" xfId="0" applyFont="1" applyFill="1"/>
    <xf numFmtId="8" fontId="1" fillId="7" borderId="0" xfId="0" applyNumberFormat="1" applyFont="1" applyFill="1"/>
    <xf numFmtId="4" fontId="1" fillId="7" borderId="0" xfId="0" applyNumberFormat="1" applyFont="1" applyFill="1"/>
    <xf numFmtId="0" fontId="0" fillId="8" borderId="0" xfId="0" applyFill="1"/>
    <xf numFmtId="17" fontId="0" fillId="8" borderId="0" xfId="0" applyNumberFormat="1" applyFill="1"/>
    <xf numFmtId="43" fontId="0" fillId="8" borderId="0" xfId="1" applyFont="1" applyFill="1"/>
    <xf numFmtId="43" fontId="0" fillId="0" borderId="0" xfId="1" applyFont="1"/>
    <xf numFmtId="43" fontId="0" fillId="5" borderId="0" xfId="1" applyFont="1" applyFill="1"/>
    <xf numFmtId="0" fontId="0" fillId="0" borderId="1" xfId="0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leonabendall/Desktop/2023-24%20and%20AGAR/Cash%20book%20for%20July%202023%20meeting.xlsx" TargetMode="External"/><Relationship Id="rId1" Type="http://schemas.openxmlformats.org/officeDocument/2006/relationships/externalLinkPath" Target="Cash%20book%20for%20July%202023%20mee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sh book"/>
      <sheetName val="Half year stmt"/>
      <sheetName val="Budget"/>
      <sheetName val="bank reconciliation"/>
    </sheetNames>
    <sheetDataSet>
      <sheetData sheetId="0">
        <row r="27">
          <cell r="E27">
            <v>7957</v>
          </cell>
        </row>
        <row r="50">
          <cell r="D50">
            <v>-18098.09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DB195-ACD8-6242-AAAC-F472F4D80B0B}">
  <sheetPr>
    <pageSetUpPr fitToPage="1"/>
  </sheetPr>
  <dimension ref="A1:XEK89"/>
  <sheetViews>
    <sheetView tabSelected="1" zoomScale="97" zoomScaleNormal="97" workbookViewId="0">
      <selection activeCell="F19" sqref="F19"/>
    </sheetView>
  </sheetViews>
  <sheetFormatPr baseColWidth="10" defaultRowHeight="16" x14ac:dyDescent="0.2"/>
  <cols>
    <col min="2" max="2" width="31" bestFit="1" customWidth="1"/>
    <col min="3" max="3" width="14" customWidth="1"/>
    <col min="4" max="4" width="10.33203125" customWidth="1"/>
    <col min="5" max="5" width="10" customWidth="1"/>
    <col min="6" max="6" width="35.5" bestFit="1" customWidth="1"/>
    <col min="7" max="7" width="11.5" bestFit="1" customWidth="1"/>
    <col min="9" max="9" width="18.1640625" bestFit="1" customWidth="1"/>
  </cols>
  <sheetData>
    <row r="1" spans="1:7" s="2" customFormat="1" ht="24" x14ac:dyDescent="0.3">
      <c r="A1" s="1" t="s">
        <v>0</v>
      </c>
      <c r="C1" s="1" t="s">
        <v>201</v>
      </c>
      <c r="D1" s="3"/>
    </row>
    <row r="2" spans="1:7" s="2" customFormat="1" ht="25" thickBot="1" x14ac:dyDescent="0.35">
      <c r="A2" s="1"/>
      <c r="C2" s="1"/>
      <c r="D2" s="3"/>
    </row>
    <row r="3" spans="1:7" x14ac:dyDescent="0.2">
      <c r="A3" s="133" t="s">
        <v>5</v>
      </c>
      <c r="B3" s="133"/>
      <c r="C3" s="134">
        <v>227466.03</v>
      </c>
      <c r="D3" s="6"/>
      <c r="E3" s="23" t="s">
        <v>2</v>
      </c>
      <c r="F3" s="24"/>
      <c r="G3" s="25"/>
    </row>
    <row r="4" spans="1:7" x14ac:dyDescent="0.2">
      <c r="A4" s="133"/>
      <c r="B4" s="133"/>
      <c r="C4" s="134"/>
      <c r="E4" s="26" t="s">
        <v>1</v>
      </c>
      <c r="F4" s="4" t="s">
        <v>6</v>
      </c>
      <c r="G4" s="27">
        <v>7957</v>
      </c>
    </row>
    <row r="5" spans="1:7" x14ac:dyDescent="0.2">
      <c r="A5" s="133" t="s">
        <v>2</v>
      </c>
      <c r="B5" s="133" t="s">
        <v>196</v>
      </c>
      <c r="C5" s="134">
        <f>+G18</f>
        <v>80996.760000000009</v>
      </c>
      <c r="E5" s="28" t="s">
        <v>16</v>
      </c>
      <c r="F5" s="4" t="s">
        <v>20</v>
      </c>
      <c r="G5" s="29">
        <v>2851.66</v>
      </c>
    </row>
    <row r="6" spans="1:7" x14ac:dyDescent="0.2">
      <c r="A6" s="133" t="s">
        <v>115</v>
      </c>
      <c r="B6" s="133" t="s">
        <v>197</v>
      </c>
      <c r="C6" s="135">
        <f>+J41</f>
        <v>-138481.96999999997</v>
      </c>
      <c r="E6" s="28" t="s">
        <v>30</v>
      </c>
      <c r="F6" s="4" t="s">
        <v>34</v>
      </c>
      <c r="G6" s="29">
        <v>1635.77</v>
      </c>
    </row>
    <row r="7" spans="1:7" x14ac:dyDescent="0.2">
      <c r="A7" s="133"/>
      <c r="B7" s="133"/>
      <c r="C7" s="134"/>
      <c r="E7" s="28" t="s">
        <v>33</v>
      </c>
      <c r="F7" s="4" t="s">
        <v>42</v>
      </c>
      <c r="G7" s="27">
        <v>79.2</v>
      </c>
    </row>
    <row r="8" spans="1:7" x14ac:dyDescent="0.2">
      <c r="A8" s="133"/>
      <c r="B8" s="133" t="s">
        <v>198</v>
      </c>
      <c r="C8" s="134">
        <f>SUM(C3:C6)</f>
        <v>169980.82000000007</v>
      </c>
      <c r="E8" s="28" t="s">
        <v>30</v>
      </c>
      <c r="F8" s="4" t="s">
        <v>40</v>
      </c>
      <c r="G8" s="29">
        <v>3078.83</v>
      </c>
    </row>
    <row r="9" spans="1:7" x14ac:dyDescent="0.2">
      <c r="A9" s="133"/>
      <c r="B9" s="133"/>
      <c r="C9" s="133"/>
      <c r="E9" s="28" t="s">
        <v>55</v>
      </c>
      <c r="F9" s="4" t="s">
        <v>56</v>
      </c>
      <c r="G9" s="29">
        <v>2047.82</v>
      </c>
    </row>
    <row r="10" spans="1:7" x14ac:dyDescent="0.2">
      <c r="E10" s="28" t="s">
        <v>62</v>
      </c>
      <c r="F10" s="4" t="s">
        <v>85</v>
      </c>
      <c r="G10" s="29">
        <v>3025.98</v>
      </c>
    </row>
    <row r="11" spans="1:7" s="18" customFormat="1" x14ac:dyDescent="0.2">
      <c r="D11"/>
      <c r="E11" s="28" t="s">
        <v>73</v>
      </c>
      <c r="F11" s="4" t="s">
        <v>6</v>
      </c>
      <c r="G11" s="27">
        <v>7957</v>
      </c>
    </row>
    <row r="12" spans="1:7" x14ac:dyDescent="0.2">
      <c r="E12" s="30"/>
      <c r="F12" s="4" t="s">
        <v>100</v>
      </c>
      <c r="G12" s="76">
        <v>3223.5</v>
      </c>
    </row>
    <row r="13" spans="1:7" x14ac:dyDescent="0.2">
      <c r="E13" s="30" t="s">
        <v>107</v>
      </c>
      <c r="F13" s="4" t="s">
        <v>114</v>
      </c>
      <c r="G13" s="76">
        <v>5660</v>
      </c>
    </row>
    <row r="14" spans="1:7" x14ac:dyDescent="0.2">
      <c r="E14" s="30"/>
      <c r="F14" s="4" t="s">
        <v>171</v>
      </c>
      <c r="G14" s="76">
        <v>28180</v>
      </c>
    </row>
    <row r="15" spans="1:7" x14ac:dyDescent="0.2">
      <c r="E15" s="30"/>
      <c r="F15" s="4" t="s">
        <v>170</v>
      </c>
      <c r="G15" s="60">
        <v>15300</v>
      </c>
    </row>
    <row r="16" spans="1:7" ht="34" x14ac:dyDescent="0.2">
      <c r="E16" s="30" t="s">
        <v>190</v>
      </c>
      <c r="F16" s="141" t="s">
        <v>202</v>
      </c>
      <c r="G16" s="29"/>
    </row>
    <row r="17" spans="1:10" x14ac:dyDescent="0.2">
      <c r="E17" s="31"/>
      <c r="F17" s="32"/>
      <c r="G17" s="33"/>
    </row>
    <row r="18" spans="1:10" ht="17" thickBot="1" x14ac:dyDescent="0.25">
      <c r="E18" s="34"/>
      <c r="F18" s="35"/>
      <c r="G18" s="73">
        <f>SUM(G4:G17)</f>
        <v>80996.760000000009</v>
      </c>
    </row>
    <row r="20" spans="1:10" x14ac:dyDescent="0.2">
      <c r="D20" s="8"/>
    </row>
    <row r="21" spans="1:10" x14ac:dyDescent="0.2">
      <c r="A21" s="15"/>
      <c r="B21" s="15"/>
      <c r="C21" s="15"/>
    </row>
    <row r="22" spans="1:10" ht="17" thickBot="1" x14ac:dyDescent="0.25">
      <c r="A22" s="13" t="s">
        <v>3</v>
      </c>
      <c r="B22" s="7"/>
      <c r="C22" s="7"/>
      <c r="D22" t="s">
        <v>66</v>
      </c>
      <c r="E22" s="22"/>
    </row>
    <row r="23" spans="1:10" x14ac:dyDescent="0.2">
      <c r="A23" s="20" t="s">
        <v>1</v>
      </c>
      <c r="B23" s="5"/>
      <c r="C23" s="5"/>
      <c r="E23" s="44" t="s">
        <v>62</v>
      </c>
      <c r="F23" s="36"/>
      <c r="G23" s="37"/>
    </row>
    <row r="24" spans="1:10" x14ac:dyDescent="0.2">
      <c r="A24" s="20"/>
      <c r="B24" s="5" t="s">
        <v>14</v>
      </c>
      <c r="C24" s="10">
        <v>-291.2</v>
      </c>
      <c r="E24" s="38"/>
      <c r="F24" s="17" t="s">
        <v>63</v>
      </c>
      <c r="G24" s="39">
        <v>-301.18</v>
      </c>
    </row>
    <row r="25" spans="1:10" x14ac:dyDescent="0.2">
      <c r="A25" s="21"/>
      <c r="B25" s="5" t="s">
        <v>15</v>
      </c>
      <c r="C25" s="10">
        <v>-72.8</v>
      </c>
      <c r="E25" s="40"/>
      <c r="F25" s="17" t="s">
        <v>64</v>
      </c>
      <c r="G25" s="39">
        <v>-75.3</v>
      </c>
    </row>
    <row r="26" spans="1:10" x14ac:dyDescent="0.2">
      <c r="A26" s="20"/>
      <c r="B26" s="5" t="s">
        <v>12</v>
      </c>
      <c r="C26" s="10">
        <v>-205</v>
      </c>
      <c r="E26" s="38"/>
      <c r="F26" s="17" t="s">
        <v>200</v>
      </c>
      <c r="G26" s="39">
        <v>-234</v>
      </c>
    </row>
    <row r="27" spans="1:10" x14ac:dyDescent="0.2">
      <c r="A27" s="20"/>
      <c r="B27" s="5" t="s">
        <v>10</v>
      </c>
      <c r="C27" s="10">
        <v>-288</v>
      </c>
      <c r="E27" s="38" t="s">
        <v>88</v>
      </c>
      <c r="F27" s="17" t="s">
        <v>89</v>
      </c>
      <c r="G27" s="39">
        <v>-50</v>
      </c>
    </row>
    <row r="28" spans="1:10" x14ac:dyDescent="0.2">
      <c r="A28" s="20"/>
      <c r="B28" s="5" t="s">
        <v>9</v>
      </c>
      <c r="C28" s="5">
        <v>-177.75</v>
      </c>
      <c r="E28" s="38"/>
      <c r="F28" s="17" t="s">
        <v>71</v>
      </c>
      <c r="G28" s="39">
        <v>-30</v>
      </c>
    </row>
    <row r="29" spans="1:10" x14ac:dyDescent="0.2">
      <c r="A29" s="20"/>
      <c r="B29" s="5"/>
      <c r="C29" s="5"/>
      <c r="E29" s="38"/>
      <c r="F29" s="17" t="s">
        <v>92</v>
      </c>
      <c r="G29" s="17">
        <v>-480</v>
      </c>
    </row>
    <row r="30" spans="1:10" x14ac:dyDescent="0.2">
      <c r="A30" s="20"/>
      <c r="B30" s="5"/>
      <c r="C30" s="5"/>
      <c r="E30" s="38"/>
      <c r="F30" s="17" t="s">
        <v>91</v>
      </c>
      <c r="G30" s="17">
        <v>-3255</v>
      </c>
    </row>
    <row r="31" spans="1:10" x14ac:dyDescent="0.2">
      <c r="A31" s="20" t="s">
        <v>47</v>
      </c>
      <c r="B31" s="5" t="s">
        <v>11</v>
      </c>
      <c r="C31" s="10">
        <v>-540</v>
      </c>
      <c r="E31" s="40" t="s">
        <v>47</v>
      </c>
      <c r="F31" s="17"/>
      <c r="G31" s="17"/>
      <c r="I31" t="s">
        <v>96</v>
      </c>
    </row>
    <row r="32" spans="1:10" x14ac:dyDescent="0.2">
      <c r="A32" s="20"/>
      <c r="B32" s="5" t="s">
        <v>7</v>
      </c>
      <c r="C32" s="5">
        <v>-12468.26</v>
      </c>
      <c r="E32" s="38"/>
      <c r="F32" s="17" t="s">
        <v>8</v>
      </c>
      <c r="G32" s="39">
        <f>H24-2106</f>
        <v>-2106</v>
      </c>
      <c r="I32" t="s">
        <v>87</v>
      </c>
      <c r="J32">
        <v>-23204.01</v>
      </c>
    </row>
    <row r="33" spans="1:10" ht="16" customHeight="1" x14ac:dyDescent="0.2">
      <c r="A33" s="20"/>
      <c r="B33" s="5" t="s">
        <v>13</v>
      </c>
      <c r="C33" s="10">
        <v>-25</v>
      </c>
      <c r="E33" s="38"/>
      <c r="F33" s="17" t="s">
        <v>65</v>
      </c>
      <c r="G33" s="39">
        <v>-8640</v>
      </c>
      <c r="I33" t="s">
        <v>16</v>
      </c>
      <c r="J33">
        <v>-3146.59</v>
      </c>
    </row>
    <row r="34" spans="1:10" x14ac:dyDescent="0.2">
      <c r="A34" s="20"/>
      <c r="B34" s="5" t="s">
        <v>8</v>
      </c>
      <c r="C34" s="10">
        <v>-2177</v>
      </c>
      <c r="E34" s="38"/>
      <c r="F34" s="17"/>
      <c r="G34" s="39"/>
      <c r="I34" t="s">
        <v>33</v>
      </c>
      <c r="J34">
        <v>-18140.79</v>
      </c>
    </row>
    <row r="35" spans="1:10" x14ac:dyDescent="0.2">
      <c r="A35" s="20"/>
      <c r="B35" s="5" t="s">
        <v>4</v>
      </c>
      <c r="C35" s="10">
        <v>-6959</v>
      </c>
      <c r="E35" s="38"/>
      <c r="F35" s="17" t="s">
        <v>94</v>
      </c>
      <c r="G35" s="39"/>
      <c r="I35" t="s">
        <v>30</v>
      </c>
      <c r="J35">
        <v>-9818.6299999999992</v>
      </c>
    </row>
    <row r="36" spans="1:10" ht="17" thickBot="1" x14ac:dyDescent="0.25">
      <c r="A36" s="45"/>
      <c r="B36" s="46" t="s">
        <v>72</v>
      </c>
      <c r="C36" s="51">
        <f>SUM(C24:C35)</f>
        <v>-23204.010000000002</v>
      </c>
      <c r="D36" s="14"/>
      <c r="E36" s="41"/>
      <c r="F36" s="42"/>
      <c r="G36" s="43"/>
      <c r="I36" t="s">
        <v>53</v>
      </c>
      <c r="J36" s="65">
        <v>-12926.47</v>
      </c>
    </row>
    <row r="37" spans="1:10" x14ac:dyDescent="0.2">
      <c r="D37" s="52"/>
      <c r="I37" t="s">
        <v>90</v>
      </c>
      <c r="J37">
        <v>-15171.48</v>
      </c>
    </row>
    <row r="38" spans="1:10" x14ac:dyDescent="0.2">
      <c r="E38" s="53" t="s">
        <v>73</v>
      </c>
      <c r="F38" s="54"/>
      <c r="G38" s="54"/>
      <c r="I38" t="s">
        <v>73</v>
      </c>
      <c r="J38">
        <v>-39705.760000000002</v>
      </c>
    </row>
    <row r="39" spans="1:10" x14ac:dyDescent="0.2">
      <c r="A39" s="17" t="s">
        <v>16</v>
      </c>
      <c r="B39" s="17"/>
      <c r="C39" s="17"/>
      <c r="E39" s="54"/>
      <c r="F39" s="54" t="s">
        <v>74</v>
      </c>
      <c r="G39" s="54">
        <v>-301.18</v>
      </c>
      <c r="I39" t="s">
        <v>107</v>
      </c>
      <c r="J39" s="14">
        <f>+G71</f>
        <v>-16368.24</v>
      </c>
    </row>
    <row r="40" spans="1:10" x14ac:dyDescent="0.2">
      <c r="A40" s="17"/>
      <c r="B40" s="16" t="s">
        <v>17</v>
      </c>
      <c r="C40" s="16">
        <v>-291.2</v>
      </c>
      <c r="E40" s="54"/>
      <c r="F40" s="54" t="s">
        <v>75</v>
      </c>
      <c r="G40" s="54">
        <v>-75.3</v>
      </c>
      <c r="I40" t="s">
        <v>190</v>
      </c>
      <c r="J40">
        <f>+G84</f>
        <v>-9150.48</v>
      </c>
    </row>
    <row r="41" spans="1:10" x14ac:dyDescent="0.2">
      <c r="A41" s="17"/>
      <c r="B41" s="16" t="s">
        <v>18</v>
      </c>
      <c r="C41" s="16">
        <v>-72.8</v>
      </c>
      <c r="E41" s="54"/>
      <c r="F41" s="54" t="s">
        <v>76</v>
      </c>
      <c r="G41" s="54">
        <v>-337.22</v>
      </c>
      <c r="J41" s="77">
        <f>SUM(J32:J39)</f>
        <v>-138481.96999999997</v>
      </c>
    </row>
    <row r="42" spans="1:10" x14ac:dyDescent="0.2">
      <c r="A42" s="17"/>
      <c r="B42" s="16" t="s">
        <v>19</v>
      </c>
      <c r="C42" s="16">
        <v>-200</v>
      </c>
      <c r="E42" s="54"/>
      <c r="F42" s="54"/>
      <c r="G42" s="54">
        <f ca="1">SUM(G39:G52)</f>
        <v>0</v>
      </c>
    </row>
    <row r="43" spans="1:10" x14ac:dyDescent="0.2">
      <c r="A43" s="17" t="s">
        <v>47</v>
      </c>
      <c r="B43" s="16" t="s">
        <v>25</v>
      </c>
      <c r="C43" s="16">
        <v>-24.19</v>
      </c>
      <c r="E43" s="54" t="s">
        <v>47</v>
      </c>
      <c r="F43" s="54" t="s">
        <v>11</v>
      </c>
      <c r="G43" s="55">
        <v>-2100</v>
      </c>
    </row>
    <row r="44" spans="1:10" x14ac:dyDescent="0.2">
      <c r="A44" s="17"/>
      <c r="B44" s="16" t="s">
        <v>26</v>
      </c>
      <c r="C44" s="16">
        <v>-2479.1999999999998</v>
      </c>
      <c r="E44" s="54"/>
      <c r="F44" s="54" t="s">
        <v>8</v>
      </c>
      <c r="G44" s="54">
        <v>-2106</v>
      </c>
    </row>
    <row r="45" spans="1:10" x14ac:dyDescent="0.2">
      <c r="A45" s="17"/>
      <c r="B45" s="16" t="s">
        <v>21</v>
      </c>
      <c r="C45" s="16">
        <v>-79.2</v>
      </c>
      <c r="E45" s="54"/>
      <c r="F45" s="54" t="s">
        <v>4</v>
      </c>
      <c r="G45" s="54">
        <v>-8640</v>
      </c>
    </row>
    <row r="46" spans="1:10" x14ac:dyDescent="0.2">
      <c r="A46" s="17"/>
      <c r="B46" s="47" t="s">
        <v>67</v>
      </c>
      <c r="C46" s="47"/>
      <c r="E46" s="54"/>
      <c r="F46" s="54" t="s">
        <v>77</v>
      </c>
      <c r="G46" s="54">
        <v>-5400</v>
      </c>
    </row>
    <row r="47" spans="1:10" ht="17" thickBot="1" x14ac:dyDescent="0.25">
      <c r="E47" s="53"/>
      <c r="F47" s="54" t="s">
        <v>7</v>
      </c>
      <c r="G47" s="54">
        <v>-12468.26</v>
      </c>
    </row>
    <row r="48" spans="1:10" x14ac:dyDescent="0.2">
      <c r="A48" s="56" t="s">
        <v>22</v>
      </c>
      <c r="B48" s="57"/>
      <c r="C48" s="58"/>
      <c r="E48" s="54"/>
      <c r="F48" s="54" t="s">
        <v>78</v>
      </c>
      <c r="G48" s="54">
        <v>-3180</v>
      </c>
    </row>
    <row r="49" spans="1:7 16365:16365" x14ac:dyDescent="0.2">
      <c r="A49" s="59"/>
      <c r="B49" s="4" t="s">
        <v>23</v>
      </c>
      <c r="C49" s="29">
        <v>-291.2</v>
      </c>
      <c r="E49" s="54"/>
      <c r="F49" s="54" t="s">
        <v>79</v>
      </c>
      <c r="G49" s="54">
        <v>-2000</v>
      </c>
    </row>
    <row r="50" spans="1:7 16365:16365" x14ac:dyDescent="0.2">
      <c r="A50" s="59"/>
      <c r="B50" s="4" t="s">
        <v>24</v>
      </c>
      <c r="C50" s="29">
        <v>-72.8</v>
      </c>
      <c r="E50" s="54"/>
      <c r="F50" s="54" t="s">
        <v>78</v>
      </c>
      <c r="G50" s="54">
        <v>-3180</v>
      </c>
    </row>
    <row r="51" spans="1:7 16365:16365" x14ac:dyDescent="0.2">
      <c r="A51" s="59"/>
      <c r="B51" s="4" t="s">
        <v>57</v>
      </c>
      <c r="C51" s="29">
        <v>-42.7</v>
      </c>
      <c r="E51" s="54"/>
      <c r="F51" s="54" t="s">
        <v>80</v>
      </c>
      <c r="G51" s="54">
        <v>-600</v>
      </c>
    </row>
    <row r="52" spans="1:7 16365:16365" x14ac:dyDescent="0.2">
      <c r="A52" s="59"/>
      <c r="B52" s="4" t="s">
        <v>27</v>
      </c>
      <c r="C52" s="29">
        <v>-150</v>
      </c>
      <c r="E52" s="54"/>
      <c r="F52" s="54" t="s">
        <v>97</v>
      </c>
      <c r="G52" s="54">
        <v>-31.5</v>
      </c>
    </row>
    <row r="53" spans="1:7 16365:16365" x14ac:dyDescent="0.2">
      <c r="A53" s="59" t="s">
        <v>47</v>
      </c>
      <c r="B53" s="4" t="s">
        <v>32</v>
      </c>
      <c r="C53" s="60">
        <v>-6300</v>
      </c>
      <c r="F53" s="54" t="s">
        <v>117</v>
      </c>
      <c r="G53" s="140">
        <f>SUM(G43:G52)</f>
        <v>-39705.760000000002</v>
      </c>
    </row>
    <row r="54" spans="1:7 16365:16365" x14ac:dyDescent="0.2">
      <c r="A54" s="59"/>
      <c r="B54" s="4" t="s">
        <v>31</v>
      </c>
      <c r="C54" s="61">
        <v>-2772</v>
      </c>
    </row>
    <row r="55" spans="1:7 16365:16365" x14ac:dyDescent="0.2">
      <c r="A55" s="59"/>
      <c r="B55" s="4" t="s">
        <v>28</v>
      </c>
      <c r="C55" s="29">
        <v>-31.09</v>
      </c>
      <c r="E55" s="78" t="s">
        <v>107</v>
      </c>
      <c r="F55" s="17" t="s">
        <v>118</v>
      </c>
      <c r="G55" s="79">
        <v>-428.48</v>
      </c>
    </row>
    <row r="56" spans="1:7 16365:16365" x14ac:dyDescent="0.2">
      <c r="A56" s="59"/>
      <c r="B56" s="4" t="s">
        <v>29</v>
      </c>
      <c r="C56" s="61">
        <v>-1575</v>
      </c>
      <c r="E56" s="17"/>
      <c r="F56" s="17" t="s">
        <v>119</v>
      </c>
      <c r="G56" s="79">
        <v>-71.41</v>
      </c>
    </row>
    <row r="57" spans="1:7 16365:16365" x14ac:dyDescent="0.2">
      <c r="A57" s="59"/>
      <c r="B57" s="4" t="s">
        <v>35</v>
      </c>
      <c r="C57" s="61">
        <v>-4800</v>
      </c>
      <c r="E57" s="17"/>
      <c r="F57" s="17" t="s">
        <v>108</v>
      </c>
      <c r="G57" s="79">
        <v>-57</v>
      </c>
    </row>
    <row r="58" spans="1:7 16365:16365" x14ac:dyDescent="0.2">
      <c r="A58" s="59"/>
      <c r="B58" s="4" t="s">
        <v>44</v>
      </c>
      <c r="C58" s="61">
        <v>-2106</v>
      </c>
      <c r="D58" s="9"/>
      <c r="E58" s="17"/>
      <c r="F58" s="17" t="s">
        <v>109</v>
      </c>
      <c r="G58" s="79">
        <v>-134.4</v>
      </c>
    </row>
    <row r="59" spans="1:7 16365:16365" ht="17" thickBot="1" x14ac:dyDescent="0.25">
      <c r="A59" s="62"/>
      <c r="B59" s="63" t="s">
        <v>68</v>
      </c>
      <c r="C59" s="64"/>
      <c r="D59" s="9"/>
      <c r="E59" s="17"/>
      <c r="F59" s="17" t="s">
        <v>110</v>
      </c>
      <c r="G59" s="79">
        <v>-374.4</v>
      </c>
    </row>
    <row r="60" spans="1:7 16365:16365" x14ac:dyDescent="0.2">
      <c r="E60" s="17"/>
      <c r="F60" s="17" t="s">
        <v>125</v>
      </c>
      <c r="G60" s="79">
        <v>-2880</v>
      </c>
      <c r="XEK60">
        <f>SUM(A60:XEJ60)</f>
        <v>-2880</v>
      </c>
    </row>
    <row r="61" spans="1:7 16365:16365" x14ac:dyDescent="0.2">
      <c r="A61" s="19" t="s">
        <v>30</v>
      </c>
      <c r="B61" s="12" t="s">
        <v>36</v>
      </c>
      <c r="C61" s="48">
        <v>-301.18</v>
      </c>
      <c r="E61" s="78" t="s">
        <v>47</v>
      </c>
      <c r="F61" s="17" t="s">
        <v>111</v>
      </c>
      <c r="G61" s="79">
        <v>-2106</v>
      </c>
    </row>
    <row r="62" spans="1:7 16365:16365" x14ac:dyDescent="0.2">
      <c r="A62" s="19"/>
      <c r="B62" s="12" t="s">
        <v>37</v>
      </c>
      <c r="C62" s="48">
        <v>-75.3</v>
      </c>
      <c r="E62" s="17"/>
      <c r="F62" s="17" t="s">
        <v>120</v>
      </c>
      <c r="G62" s="79">
        <v>-1836</v>
      </c>
    </row>
    <row r="63" spans="1:7 16365:16365" x14ac:dyDescent="0.2">
      <c r="A63" s="19"/>
      <c r="B63" s="12" t="s">
        <v>38</v>
      </c>
      <c r="C63" s="48">
        <v>-552</v>
      </c>
      <c r="E63" s="17"/>
      <c r="F63" s="17" t="s">
        <v>112</v>
      </c>
      <c r="G63" s="79">
        <v>-600</v>
      </c>
    </row>
    <row r="64" spans="1:7 16365:16365" x14ac:dyDescent="0.2">
      <c r="A64" s="19"/>
      <c r="B64" s="12" t="s">
        <v>54</v>
      </c>
      <c r="C64" s="48">
        <v>-216</v>
      </c>
      <c r="E64" s="17"/>
      <c r="F64" s="17" t="s">
        <v>113</v>
      </c>
      <c r="G64" s="79">
        <v>-240</v>
      </c>
    </row>
    <row r="65" spans="1:7" x14ac:dyDescent="0.2">
      <c r="A65" s="19"/>
      <c r="B65" s="12" t="s">
        <v>43</v>
      </c>
      <c r="C65" s="48">
        <v>-1140</v>
      </c>
      <c r="E65" s="17"/>
      <c r="F65" s="17" t="s">
        <v>79</v>
      </c>
      <c r="G65" s="80">
        <v>-2000</v>
      </c>
    </row>
    <row r="66" spans="1:7" x14ac:dyDescent="0.2">
      <c r="A66" s="19"/>
      <c r="B66" s="12" t="s">
        <v>46</v>
      </c>
      <c r="C66" s="48">
        <v>-250</v>
      </c>
      <c r="E66" s="17"/>
      <c r="F66" s="17" t="s">
        <v>121</v>
      </c>
      <c r="G66" s="79">
        <v>-960</v>
      </c>
    </row>
    <row r="67" spans="1:7" x14ac:dyDescent="0.2">
      <c r="A67" s="19"/>
      <c r="B67" s="12" t="s">
        <v>45</v>
      </c>
      <c r="C67" s="48">
        <v>-964.15</v>
      </c>
      <c r="E67" s="17"/>
      <c r="F67" s="17" t="s">
        <v>122</v>
      </c>
      <c r="G67" s="79">
        <v>-2904</v>
      </c>
    </row>
    <row r="68" spans="1:7" x14ac:dyDescent="0.2">
      <c r="A68" s="19"/>
      <c r="B68" s="12" t="s">
        <v>52</v>
      </c>
      <c r="C68" s="48">
        <v>-35</v>
      </c>
      <c r="E68" s="17"/>
      <c r="F68" s="17" t="s">
        <v>123</v>
      </c>
      <c r="G68" s="79">
        <v>-1000</v>
      </c>
    </row>
    <row r="69" spans="1:7" x14ac:dyDescent="0.2">
      <c r="A69" s="19"/>
      <c r="B69" s="12" t="s">
        <v>51</v>
      </c>
      <c r="C69" s="48">
        <v>-268.5</v>
      </c>
      <c r="E69" s="17"/>
      <c r="F69" s="17" t="s">
        <v>116</v>
      </c>
      <c r="G69" s="79">
        <v>-32.549999999999997</v>
      </c>
    </row>
    <row r="70" spans="1:7" x14ac:dyDescent="0.2">
      <c r="A70" s="66" t="s">
        <v>47</v>
      </c>
      <c r="B70" s="12" t="s">
        <v>48</v>
      </c>
      <c r="C70" s="48">
        <v>-31.5</v>
      </c>
      <c r="E70" s="78"/>
      <c r="F70" s="17" t="s">
        <v>124</v>
      </c>
      <c r="G70" s="79">
        <v>-744</v>
      </c>
    </row>
    <row r="71" spans="1:7" x14ac:dyDescent="0.2">
      <c r="A71" s="19"/>
      <c r="B71" s="12" t="s">
        <v>49</v>
      </c>
      <c r="C71" s="48">
        <v>-2904</v>
      </c>
      <c r="E71" s="17"/>
      <c r="F71" s="17" t="s">
        <v>167</v>
      </c>
      <c r="G71" s="139">
        <f>SUM(G55:G70)</f>
        <v>-16368.24</v>
      </c>
    </row>
    <row r="72" spans="1:7" x14ac:dyDescent="0.2">
      <c r="A72" s="19"/>
      <c r="B72" s="12" t="s">
        <v>41</v>
      </c>
      <c r="C72" s="48">
        <v>-100</v>
      </c>
    </row>
    <row r="73" spans="1:7" x14ac:dyDescent="0.2">
      <c r="A73" s="19"/>
      <c r="B73" s="12" t="s">
        <v>39</v>
      </c>
      <c r="C73" s="48">
        <v>-2106</v>
      </c>
    </row>
    <row r="74" spans="1:7" ht="16" customHeight="1" x14ac:dyDescent="0.2">
      <c r="A74" s="19"/>
      <c r="B74" s="12" t="s">
        <v>50</v>
      </c>
      <c r="C74" s="48">
        <v>-875</v>
      </c>
      <c r="D74" s="9"/>
      <c r="E74" s="136" t="s">
        <v>190</v>
      </c>
      <c r="F74" s="136"/>
      <c r="G74" s="136"/>
    </row>
    <row r="75" spans="1:7" x14ac:dyDescent="0.2">
      <c r="B75" s="46" t="s">
        <v>69</v>
      </c>
      <c r="C75" s="49">
        <f>SUM(C61:C74)</f>
        <v>-9818.630000000001</v>
      </c>
      <c r="D75" s="11"/>
      <c r="E75" s="136"/>
      <c r="F75" s="136" t="s">
        <v>191</v>
      </c>
      <c r="G75" s="136">
        <v>-306.38</v>
      </c>
    </row>
    <row r="76" spans="1:7" x14ac:dyDescent="0.2">
      <c r="E76" s="136"/>
      <c r="F76" s="136" t="s">
        <v>192</v>
      </c>
      <c r="G76" s="136">
        <v>-76.599999999999994</v>
      </c>
    </row>
    <row r="77" spans="1:7" x14ac:dyDescent="0.2">
      <c r="A77" s="17" t="s">
        <v>53</v>
      </c>
      <c r="B77" s="16" t="s">
        <v>60</v>
      </c>
      <c r="C77" s="50">
        <v>-301.18</v>
      </c>
      <c r="E77" s="137"/>
      <c r="F77" s="136" t="s">
        <v>195</v>
      </c>
      <c r="G77" s="136">
        <v>-37.5</v>
      </c>
    </row>
    <row r="78" spans="1:7" x14ac:dyDescent="0.2">
      <c r="A78" s="17"/>
      <c r="B78" s="16" t="s">
        <v>59</v>
      </c>
      <c r="C78" s="50">
        <v>-75.3</v>
      </c>
      <c r="E78" s="136"/>
      <c r="F78" s="136"/>
      <c r="G78" s="136"/>
    </row>
    <row r="79" spans="1:7" x14ac:dyDescent="0.2">
      <c r="A79" s="17"/>
      <c r="B79" s="16" t="s">
        <v>61</v>
      </c>
      <c r="C79" s="16">
        <v>-378</v>
      </c>
      <c r="E79" s="136"/>
      <c r="F79" s="136"/>
      <c r="G79" s="136"/>
    </row>
    <row r="80" spans="1:7" x14ac:dyDescent="0.2">
      <c r="A80" s="17"/>
      <c r="B80" s="16" t="s">
        <v>70</v>
      </c>
      <c r="C80" s="16">
        <v>-25.99</v>
      </c>
      <c r="E80" s="136" t="s">
        <v>47</v>
      </c>
      <c r="F80" s="136" t="s">
        <v>193</v>
      </c>
      <c r="G80" s="136">
        <v>-2450</v>
      </c>
    </row>
    <row r="81" spans="1:7" x14ac:dyDescent="0.2">
      <c r="A81" s="17" t="s">
        <v>47</v>
      </c>
      <c r="B81" s="16" t="s">
        <v>93</v>
      </c>
      <c r="C81" s="16">
        <v>-500</v>
      </c>
      <c r="E81" s="136"/>
      <c r="F81" s="136" t="s">
        <v>194</v>
      </c>
      <c r="G81" s="136">
        <v>-6000</v>
      </c>
    </row>
    <row r="82" spans="1:7" x14ac:dyDescent="0.2">
      <c r="A82" s="17"/>
      <c r="B82" s="16" t="s">
        <v>4</v>
      </c>
      <c r="C82" s="50">
        <v>-8640</v>
      </c>
      <c r="E82" s="136"/>
      <c r="F82" s="136" t="s">
        <v>199</v>
      </c>
      <c r="G82" s="136">
        <v>-280</v>
      </c>
    </row>
    <row r="83" spans="1:7" x14ac:dyDescent="0.2">
      <c r="A83" s="17"/>
      <c r="B83" s="16" t="s">
        <v>58</v>
      </c>
      <c r="C83" s="16">
        <v>-2106</v>
      </c>
      <c r="E83" s="136"/>
      <c r="F83" s="136"/>
      <c r="G83" s="136"/>
    </row>
    <row r="84" spans="1:7" x14ac:dyDescent="0.2">
      <c r="A84" s="17"/>
      <c r="B84" s="16" t="s">
        <v>59</v>
      </c>
      <c r="C84" s="16">
        <v>-900</v>
      </c>
      <c r="E84" s="136"/>
      <c r="F84" s="136"/>
      <c r="G84" s="138">
        <f>SUM(G75:G83)</f>
        <v>-9150.48</v>
      </c>
    </row>
    <row r="85" spans="1:7" x14ac:dyDescent="0.2">
      <c r="A85" s="17"/>
      <c r="B85" s="46" t="s">
        <v>95</v>
      </c>
      <c r="C85" s="49">
        <f>SUM(C77:C84)</f>
        <v>-12926.47</v>
      </c>
      <c r="E85" s="136"/>
      <c r="F85" s="136"/>
      <c r="G85" s="136"/>
    </row>
    <row r="86" spans="1:7" x14ac:dyDescent="0.2">
      <c r="E86" s="22"/>
    </row>
    <row r="89" spans="1:7" ht="16" customHeight="1" x14ac:dyDescent="0.2"/>
  </sheetData>
  <pageMargins left="0.25" right="0.25" top="0.75" bottom="0.75" header="0.3" footer="0.3"/>
  <pageSetup paperSize="9" scale="55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C2D34-A38E-C54F-8CB5-600D3002A39B}">
  <sheetPr>
    <pageSetUpPr fitToPage="1"/>
  </sheetPr>
  <dimension ref="A1:P55"/>
  <sheetViews>
    <sheetView topLeftCell="B4" workbookViewId="0">
      <selection activeCell="J19" sqref="J19"/>
    </sheetView>
  </sheetViews>
  <sheetFormatPr baseColWidth="10" defaultRowHeight="16" x14ac:dyDescent="0.2"/>
  <cols>
    <col min="2" max="2" width="35.6640625" bestFit="1" customWidth="1"/>
    <col min="4" max="4" width="13.6640625" bestFit="1" customWidth="1"/>
    <col min="6" max="6" width="11.83203125" customWidth="1"/>
    <col min="11" max="11" width="18.1640625" customWidth="1"/>
    <col min="12" max="12" width="11.83203125" bestFit="1" customWidth="1"/>
  </cols>
  <sheetData>
    <row r="1" spans="1:16" x14ac:dyDescent="0.2">
      <c r="A1" t="s">
        <v>168</v>
      </c>
    </row>
    <row r="2" spans="1:16" x14ac:dyDescent="0.2">
      <c r="B2" s="74"/>
    </row>
    <row r="4" spans="1:16" ht="51" x14ac:dyDescent="0.2">
      <c r="B4" s="74"/>
      <c r="C4" s="74" t="s">
        <v>146</v>
      </c>
      <c r="D4" s="81" t="s">
        <v>147</v>
      </c>
      <c r="E4" s="82" t="s">
        <v>148</v>
      </c>
      <c r="F4" s="82" t="s">
        <v>151</v>
      </c>
      <c r="G4" s="8" t="s">
        <v>149</v>
      </c>
    </row>
    <row r="5" spans="1:16" x14ac:dyDescent="0.2">
      <c r="A5" s="13" t="s">
        <v>150</v>
      </c>
      <c r="B5" s="13"/>
      <c r="C5" s="83">
        <v>50040</v>
      </c>
      <c r="D5" s="84">
        <v>20000</v>
      </c>
      <c r="E5" s="82">
        <v>18000</v>
      </c>
      <c r="F5" s="82">
        <v>15914</v>
      </c>
      <c r="G5" s="85"/>
    </row>
    <row r="6" spans="1:16" x14ac:dyDescent="0.2">
      <c r="A6" s="74"/>
      <c r="B6" s="74"/>
      <c r="C6" s="74"/>
      <c r="D6" s="81"/>
      <c r="E6" s="82"/>
      <c r="F6" s="82"/>
      <c r="G6" s="8"/>
    </row>
    <row r="7" spans="1:16" x14ac:dyDescent="0.2">
      <c r="A7" s="46" t="s">
        <v>3</v>
      </c>
      <c r="B7" s="4" t="s">
        <v>152</v>
      </c>
      <c r="C7" s="92">
        <v>24936.52</v>
      </c>
      <c r="D7" s="92">
        <v>24936.52</v>
      </c>
      <c r="E7" s="92">
        <v>24936.52</v>
      </c>
      <c r="F7" s="92">
        <v>24936.52</v>
      </c>
      <c r="G7" s="92">
        <v>24936.52</v>
      </c>
      <c r="H7" t="s">
        <v>169</v>
      </c>
      <c r="M7" t="s">
        <v>87</v>
      </c>
      <c r="N7">
        <v>364</v>
      </c>
      <c r="O7">
        <v>177.75</v>
      </c>
    </row>
    <row r="8" spans="1:16" x14ac:dyDescent="0.2">
      <c r="A8" s="46"/>
      <c r="B8" s="4"/>
      <c r="C8" s="92"/>
      <c r="D8" s="92"/>
      <c r="E8" s="92"/>
      <c r="F8" s="92"/>
      <c r="G8" s="92"/>
      <c r="M8" t="s">
        <v>153</v>
      </c>
      <c r="N8">
        <v>364</v>
      </c>
    </row>
    <row r="9" spans="1:16" x14ac:dyDescent="0.2">
      <c r="A9" s="46" t="s">
        <v>186</v>
      </c>
      <c r="B9" s="4"/>
      <c r="C9" s="92"/>
      <c r="D9" s="92"/>
      <c r="E9" s="92">
        <v>15914</v>
      </c>
      <c r="F9" s="92"/>
      <c r="G9" s="92">
        <v>15914</v>
      </c>
      <c r="M9" t="s">
        <v>154</v>
      </c>
      <c r="N9">
        <v>364</v>
      </c>
    </row>
    <row r="10" spans="1:16" x14ac:dyDescent="0.2">
      <c r="A10" s="46"/>
      <c r="B10" s="4"/>
      <c r="C10" s="92"/>
      <c r="D10" s="92"/>
      <c r="E10" s="92"/>
      <c r="F10" s="92"/>
      <c r="G10" s="92"/>
      <c r="M10" t="s">
        <v>155</v>
      </c>
      <c r="N10">
        <v>376.48</v>
      </c>
      <c r="O10">
        <v>268.5</v>
      </c>
    </row>
    <row r="11" spans="1:16" x14ac:dyDescent="0.2">
      <c r="A11" s="4"/>
      <c r="B11" s="4" t="s">
        <v>126</v>
      </c>
      <c r="C11" s="86">
        <v>5231</v>
      </c>
      <c r="D11" s="87">
        <v>5500</v>
      </c>
      <c r="E11" s="88">
        <v>4000</v>
      </c>
      <c r="F11" s="94">
        <v>4600</v>
      </c>
      <c r="G11" s="86">
        <v>5000</v>
      </c>
      <c r="M11" t="s">
        <v>156</v>
      </c>
      <c r="N11">
        <v>376.48</v>
      </c>
    </row>
    <row r="12" spans="1:16" x14ac:dyDescent="0.2">
      <c r="A12" s="4"/>
      <c r="B12" s="4" t="s">
        <v>127</v>
      </c>
      <c r="C12" s="4">
        <v>120</v>
      </c>
      <c r="D12" s="4">
        <v>100</v>
      </c>
      <c r="E12" s="89">
        <v>120</v>
      </c>
      <c r="F12" s="89">
        <v>120</v>
      </c>
      <c r="G12" s="4">
        <v>135</v>
      </c>
      <c r="M12" t="s">
        <v>157</v>
      </c>
      <c r="N12">
        <v>376.48</v>
      </c>
    </row>
    <row r="13" spans="1:16" x14ac:dyDescent="0.2">
      <c r="A13" s="4"/>
      <c r="B13" s="4" t="s">
        <v>128</v>
      </c>
      <c r="C13" s="4">
        <v>1393</v>
      </c>
      <c r="D13" s="4">
        <v>3000</v>
      </c>
      <c r="E13" s="89">
        <v>1700</v>
      </c>
      <c r="F13" s="89">
        <v>1200</v>
      </c>
      <c r="G13" s="4">
        <v>3500</v>
      </c>
      <c r="M13" t="s">
        <v>158</v>
      </c>
      <c r="N13">
        <v>376.48</v>
      </c>
    </row>
    <row r="14" spans="1:16" x14ac:dyDescent="0.2">
      <c r="A14" s="4"/>
      <c r="B14" s="4" t="s">
        <v>129</v>
      </c>
      <c r="C14" s="4">
        <v>403</v>
      </c>
      <c r="D14" s="4">
        <v>200</v>
      </c>
      <c r="E14" s="89">
        <v>576</v>
      </c>
      <c r="F14" s="89">
        <v>150</v>
      </c>
      <c r="G14" s="4">
        <v>650</v>
      </c>
      <c r="M14" t="s">
        <v>159</v>
      </c>
      <c r="N14">
        <v>428.48</v>
      </c>
      <c r="O14">
        <v>337.22</v>
      </c>
    </row>
    <row r="15" spans="1:16" x14ac:dyDescent="0.2">
      <c r="A15" s="4"/>
      <c r="B15" s="4" t="s">
        <v>130</v>
      </c>
      <c r="C15" s="4">
        <v>552</v>
      </c>
      <c r="D15" s="4">
        <v>552</v>
      </c>
      <c r="E15" s="89">
        <v>600</v>
      </c>
      <c r="F15" s="89">
        <v>552</v>
      </c>
      <c r="G15" s="4">
        <v>620</v>
      </c>
      <c r="M15" t="s">
        <v>160</v>
      </c>
      <c r="N15">
        <v>382.98</v>
      </c>
    </row>
    <row r="16" spans="1:16" x14ac:dyDescent="0.2">
      <c r="A16" s="4"/>
      <c r="B16" s="4" t="s">
        <v>131</v>
      </c>
      <c r="C16" s="4"/>
      <c r="D16" s="4"/>
      <c r="E16" s="89">
        <v>2500</v>
      </c>
      <c r="F16" s="89">
        <v>1140</v>
      </c>
      <c r="G16" s="4">
        <f>-G145</f>
        <v>0</v>
      </c>
      <c r="M16" t="s">
        <v>161</v>
      </c>
      <c r="N16">
        <v>382.98</v>
      </c>
      <c r="O16">
        <v>500</v>
      </c>
      <c r="P16" t="s">
        <v>166</v>
      </c>
    </row>
    <row r="17" spans="1:15" x14ac:dyDescent="0.2">
      <c r="A17" s="4"/>
      <c r="B17" s="4" t="s">
        <v>132</v>
      </c>
      <c r="C17" s="4">
        <v>432</v>
      </c>
      <c r="D17" s="4">
        <v>430</v>
      </c>
      <c r="E17" s="89">
        <v>620</v>
      </c>
      <c r="F17" s="89">
        <v>620</v>
      </c>
      <c r="G17" s="4">
        <v>620</v>
      </c>
      <c r="M17" t="s">
        <v>162</v>
      </c>
      <c r="N17">
        <v>382.98</v>
      </c>
    </row>
    <row r="18" spans="1:15" x14ac:dyDescent="0.2">
      <c r="A18" s="4"/>
      <c r="B18" s="4" t="s">
        <v>133</v>
      </c>
      <c r="C18" s="4">
        <v>120</v>
      </c>
      <c r="D18" s="4">
        <v>120</v>
      </c>
      <c r="E18" s="89">
        <v>130</v>
      </c>
      <c r="F18" s="89">
        <v>120</v>
      </c>
      <c r="G18" s="4">
        <v>135</v>
      </c>
      <c r="M18" t="s">
        <v>163</v>
      </c>
      <c r="N18">
        <v>382.98</v>
      </c>
    </row>
    <row r="19" spans="1:15" x14ac:dyDescent="0.2">
      <c r="A19" s="4"/>
      <c r="B19" s="4" t="s">
        <v>134</v>
      </c>
      <c r="C19" s="4">
        <v>956</v>
      </c>
      <c r="D19" s="4">
        <v>956</v>
      </c>
      <c r="E19" s="89">
        <v>750</v>
      </c>
      <c r="F19" s="93">
        <v>964.15</v>
      </c>
      <c r="G19" s="4">
        <v>1000</v>
      </c>
      <c r="N19">
        <f>SUM(N7:N18)</f>
        <v>4558.32</v>
      </c>
      <c r="O19">
        <f>SUM(O7:O18)</f>
        <v>1283.47</v>
      </c>
    </row>
    <row r="20" spans="1:15" x14ac:dyDescent="0.2">
      <c r="A20" s="4"/>
      <c r="B20" s="4" t="s">
        <v>135</v>
      </c>
      <c r="C20" s="4">
        <v>246</v>
      </c>
      <c r="D20" s="4">
        <v>292</v>
      </c>
      <c r="E20" s="89">
        <v>300</v>
      </c>
      <c r="F20" s="89">
        <v>235</v>
      </c>
      <c r="G20" s="4">
        <v>300</v>
      </c>
    </row>
    <row r="21" spans="1:15" x14ac:dyDescent="0.2">
      <c r="A21" s="4"/>
      <c r="B21" s="4" t="s">
        <v>136</v>
      </c>
      <c r="C21" s="4">
        <v>694</v>
      </c>
      <c r="D21" s="4">
        <v>500</v>
      </c>
      <c r="E21" s="89">
        <v>150</v>
      </c>
      <c r="F21" s="89">
        <v>0</v>
      </c>
      <c r="G21" s="4">
        <v>200</v>
      </c>
    </row>
    <row r="22" spans="1:15" x14ac:dyDescent="0.2">
      <c r="A22" s="4"/>
      <c r="B22" s="4" t="s">
        <v>137</v>
      </c>
      <c r="C22" s="4">
        <v>100</v>
      </c>
      <c r="D22" s="4">
        <v>50</v>
      </c>
      <c r="E22" s="89">
        <v>100</v>
      </c>
      <c r="F22" s="89">
        <v>100</v>
      </c>
      <c r="G22" s="4">
        <v>100</v>
      </c>
    </row>
    <row r="23" spans="1:15" x14ac:dyDescent="0.2">
      <c r="A23" s="4"/>
      <c r="B23" s="4" t="s">
        <v>138</v>
      </c>
      <c r="C23" s="4">
        <v>2570</v>
      </c>
      <c r="D23" s="4">
        <v>2800</v>
      </c>
      <c r="E23" s="89">
        <v>2800</v>
      </c>
      <c r="F23" s="93">
        <v>2880</v>
      </c>
      <c r="G23" s="4">
        <v>3000</v>
      </c>
    </row>
    <row r="24" spans="1:15" x14ac:dyDescent="0.2">
      <c r="A24" s="4"/>
      <c r="B24" s="4" t="s">
        <v>164</v>
      </c>
      <c r="C24" s="4">
        <v>450</v>
      </c>
      <c r="D24" s="4">
        <v>450</v>
      </c>
      <c r="E24" s="89">
        <v>450</v>
      </c>
      <c r="F24" s="93">
        <v>480</v>
      </c>
      <c r="G24" s="4">
        <v>500</v>
      </c>
    </row>
    <row r="25" spans="1:15" x14ac:dyDescent="0.2">
      <c r="A25" s="4"/>
      <c r="B25" s="4" t="s">
        <v>165</v>
      </c>
      <c r="C25" s="4">
        <v>120</v>
      </c>
      <c r="D25" s="4"/>
      <c r="E25" s="89"/>
      <c r="F25" s="89">
        <v>134</v>
      </c>
      <c r="G25" s="4">
        <v>150</v>
      </c>
    </row>
    <row r="26" spans="1:15" x14ac:dyDescent="0.2">
      <c r="A26" s="4"/>
      <c r="B26" s="4" t="s">
        <v>139</v>
      </c>
      <c r="C26" s="4">
        <v>150</v>
      </c>
      <c r="D26" s="4">
        <v>150</v>
      </c>
      <c r="E26" s="89">
        <v>250</v>
      </c>
      <c r="F26" s="89">
        <v>250</v>
      </c>
      <c r="G26" s="4">
        <v>250</v>
      </c>
    </row>
    <row r="27" spans="1:15" x14ac:dyDescent="0.2">
      <c r="A27" s="4"/>
      <c r="B27" s="4" t="s">
        <v>140</v>
      </c>
      <c r="C27" s="4">
        <v>1000</v>
      </c>
      <c r="D27" s="4">
        <v>1700</v>
      </c>
      <c r="E27" s="89">
        <v>1000</v>
      </c>
      <c r="F27" s="89">
        <v>610</v>
      </c>
      <c r="G27" s="4">
        <v>1000</v>
      </c>
    </row>
    <row r="28" spans="1:15" x14ac:dyDescent="0.2">
      <c r="A28" s="4"/>
      <c r="B28" s="4" t="s">
        <v>141</v>
      </c>
      <c r="C28" s="4">
        <v>200</v>
      </c>
      <c r="D28" s="4">
        <v>200</v>
      </c>
      <c r="E28" s="89">
        <v>225</v>
      </c>
      <c r="F28" s="89">
        <v>200</v>
      </c>
      <c r="G28" s="4">
        <v>225</v>
      </c>
    </row>
    <row r="29" spans="1:15" x14ac:dyDescent="0.2">
      <c r="A29" s="4"/>
      <c r="B29" s="4" t="s">
        <v>142</v>
      </c>
      <c r="C29" s="4">
        <v>0</v>
      </c>
      <c r="D29" s="4">
        <v>0</v>
      </c>
      <c r="E29" s="89">
        <v>0</v>
      </c>
      <c r="F29" s="89">
        <v>0</v>
      </c>
      <c r="G29" s="4">
        <v>2500</v>
      </c>
    </row>
    <row r="30" spans="1:15" x14ac:dyDescent="0.2">
      <c r="A30" s="4"/>
      <c r="B30" s="4" t="s">
        <v>143</v>
      </c>
      <c r="C30" s="4">
        <v>35</v>
      </c>
      <c r="D30" s="4">
        <v>35</v>
      </c>
      <c r="E30" s="89">
        <v>35</v>
      </c>
      <c r="F30" s="89">
        <v>35</v>
      </c>
      <c r="G30" s="4">
        <v>35</v>
      </c>
    </row>
    <row r="31" spans="1:15" x14ac:dyDescent="0.2">
      <c r="A31" s="4"/>
      <c r="B31" s="4" t="s">
        <v>144</v>
      </c>
      <c r="C31" s="4">
        <v>200</v>
      </c>
      <c r="D31" s="4">
        <v>300</v>
      </c>
      <c r="E31" s="89">
        <v>250</v>
      </c>
      <c r="F31" s="89">
        <v>250</v>
      </c>
      <c r="G31" s="4">
        <v>250</v>
      </c>
    </row>
    <row r="32" spans="1:15" x14ac:dyDescent="0.2">
      <c r="A32" s="4"/>
      <c r="B32" s="4" t="s">
        <v>145</v>
      </c>
      <c r="C32" s="4">
        <v>90</v>
      </c>
      <c r="D32" s="4">
        <v>89</v>
      </c>
      <c r="E32" s="89">
        <v>90</v>
      </c>
      <c r="F32" s="89"/>
      <c r="G32" s="4">
        <v>95</v>
      </c>
    </row>
    <row r="33" spans="1:8" x14ac:dyDescent="0.2">
      <c r="A33" s="4"/>
      <c r="B33" s="4"/>
      <c r="C33" s="4"/>
      <c r="D33" s="90">
        <f>SUM(D11:D32)</f>
        <v>17424</v>
      </c>
      <c r="E33" s="91">
        <f>SUM(E11:E32)</f>
        <v>16646</v>
      </c>
      <c r="F33" s="91"/>
      <c r="G33" s="132">
        <f>SUM(G11:G32)</f>
        <v>20265</v>
      </c>
    </row>
    <row r="35" spans="1:8" x14ac:dyDescent="0.2">
      <c r="E35" s="74" t="s">
        <v>187</v>
      </c>
      <c r="H35" s="6" t="s">
        <v>188</v>
      </c>
    </row>
    <row r="42" spans="1:8" x14ac:dyDescent="0.2">
      <c r="A42" t="s">
        <v>189</v>
      </c>
    </row>
    <row r="43" spans="1:8" x14ac:dyDescent="0.2">
      <c r="A43" t="s">
        <v>87</v>
      </c>
      <c r="B43">
        <v>364</v>
      </c>
      <c r="C43">
        <v>177.75</v>
      </c>
    </row>
    <row r="44" spans="1:8" x14ac:dyDescent="0.2">
      <c r="A44" t="s">
        <v>153</v>
      </c>
      <c r="B44">
        <v>364</v>
      </c>
    </row>
    <row r="45" spans="1:8" x14ac:dyDescent="0.2">
      <c r="A45" t="s">
        <v>154</v>
      </c>
      <c r="B45">
        <v>364</v>
      </c>
    </row>
    <row r="46" spans="1:8" x14ac:dyDescent="0.2">
      <c r="A46" t="s">
        <v>155</v>
      </c>
      <c r="B46">
        <v>376.48</v>
      </c>
      <c r="C46">
        <v>268.5</v>
      </c>
    </row>
    <row r="47" spans="1:8" x14ac:dyDescent="0.2">
      <c r="A47" t="s">
        <v>156</v>
      </c>
      <c r="B47">
        <v>376.48</v>
      </c>
    </row>
    <row r="48" spans="1:8" x14ac:dyDescent="0.2">
      <c r="A48" t="s">
        <v>157</v>
      </c>
      <c r="B48">
        <v>376.48</v>
      </c>
    </row>
    <row r="49" spans="1:4" x14ac:dyDescent="0.2">
      <c r="A49" t="s">
        <v>158</v>
      </c>
      <c r="B49">
        <v>376.48</v>
      </c>
    </row>
    <row r="50" spans="1:4" x14ac:dyDescent="0.2">
      <c r="A50" t="s">
        <v>159</v>
      </c>
      <c r="B50">
        <v>428.48</v>
      </c>
      <c r="C50">
        <v>337.22</v>
      </c>
    </row>
    <row r="51" spans="1:4" x14ac:dyDescent="0.2">
      <c r="A51" t="s">
        <v>160</v>
      </c>
      <c r="B51">
        <v>382.98</v>
      </c>
    </row>
    <row r="52" spans="1:4" x14ac:dyDescent="0.2">
      <c r="A52" t="s">
        <v>161</v>
      </c>
      <c r="B52">
        <v>382.98</v>
      </c>
      <c r="C52">
        <v>500</v>
      </c>
      <c r="D52" t="s">
        <v>166</v>
      </c>
    </row>
    <row r="53" spans="1:4" x14ac:dyDescent="0.2">
      <c r="A53" t="s">
        <v>162</v>
      </c>
      <c r="B53">
        <v>382.98</v>
      </c>
    </row>
    <row r="54" spans="1:4" x14ac:dyDescent="0.2">
      <c r="A54" t="s">
        <v>163</v>
      </c>
      <c r="B54">
        <v>382.98</v>
      </c>
    </row>
    <row r="55" spans="1:4" x14ac:dyDescent="0.2">
      <c r="B55">
        <f>SUM(B43:B54)</f>
        <v>4558.32</v>
      </c>
      <c r="C55">
        <f>SUM(C43:C54)</f>
        <v>1283.47</v>
      </c>
    </row>
  </sheetData>
  <pageMargins left="0.7" right="0.7" top="0.75" bottom="0.75" header="0.3" footer="0.3"/>
  <pageSetup paperSize="9" scale="56" orientation="landscape" horizontalDpi="0" verticalDpi="0" copies="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66F34-1D3F-7844-9DA3-D131C4C59D07}">
  <dimension ref="B1:G22"/>
  <sheetViews>
    <sheetView workbookViewId="0">
      <selection activeCell="E27" sqref="E27"/>
    </sheetView>
  </sheetViews>
  <sheetFormatPr baseColWidth="10" defaultRowHeight="16" x14ac:dyDescent="0.2"/>
  <cols>
    <col min="3" max="3" width="14" bestFit="1" customWidth="1"/>
    <col min="5" max="5" width="16.6640625" customWidth="1"/>
  </cols>
  <sheetData>
    <row r="1" spans="2:7" x14ac:dyDescent="0.2">
      <c r="B1" s="67" t="s">
        <v>81</v>
      </c>
      <c r="C1" s="57"/>
      <c r="D1" s="57"/>
      <c r="E1" s="57"/>
      <c r="F1" s="58"/>
    </row>
    <row r="2" spans="2:7" x14ac:dyDescent="0.2">
      <c r="B2" s="59"/>
      <c r="F2" s="68"/>
    </row>
    <row r="3" spans="2:7" x14ac:dyDescent="0.2">
      <c r="B3" s="70" t="s">
        <v>98</v>
      </c>
      <c r="C3" s="74"/>
      <c r="D3" s="74"/>
      <c r="F3" s="68"/>
    </row>
    <row r="4" spans="2:7" x14ac:dyDescent="0.2">
      <c r="B4" s="70"/>
      <c r="C4" s="74" t="s">
        <v>84</v>
      </c>
      <c r="D4" s="75">
        <v>227466.03</v>
      </c>
      <c r="F4" s="68"/>
    </row>
    <row r="5" spans="2:7" x14ac:dyDescent="0.2">
      <c r="B5" s="59"/>
      <c r="E5" t="s">
        <v>82</v>
      </c>
      <c r="F5" s="69">
        <v>205000</v>
      </c>
    </row>
    <row r="6" spans="2:7" x14ac:dyDescent="0.2">
      <c r="B6" s="59"/>
      <c r="E6" t="s">
        <v>83</v>
      </c>
      <c r="F6" s="69">
        <v>22466.03</v>
      </c>
    </row>
    <row r="7" spans="2:7" x14ac:dyDescent="0.2">
      <c r="B7" s="59"/>
      <c r="F7" s="69"/>
    </row>
    <row r="8" spans="2:7" x14ac:dyDescent="0.2">
      <c r="B8" s="59" t="s">
        <v>2</v>
      </c>
      <c r="C8" t="s">
        <v>84</v>
      </c>
      <c r="D8" s="14">
        <v>20676.259999999998</v>
      </c>
      <c r="F8" s="68"/>
    </row>
    <row r="9" spans="2:7" x14ac:dyDescent="0.2">
      <c r="B9" s="59" t="s">
        <v>3</v>
      </c>
      <c r="C9" t="s">
        <v>86</v>
      </c>
      <c r="D9">
        <v>-82407.97</v>
      </c>
      <c r="F9" s="68"/>
    </row>
    <row r="10" spans="2:7" x14ac:dyDescent="0.2">
      <c r="B10" s="59"/>
      <c r="F10" s="69"/>
      <c r="G10" s="65"/>
    </row>
    <row r="11" spans="2:7" x14ac:dyDescent="0.2">
      <c r="B11" s="59"/>
      <c r="F11" s="68"/>
      <c r="G11" s="65"/>
    </row>
    <row r="12" spans="2:7" x14ac:dyDescent="0.2">
      <c r="B12" s="70" t="s">
        <v>99</v>
      </c>
      <c r="C12" s="74"/>
      <c r="D12" s="74"/>
      <c r="F12" s="69"/>
      <c r="G12" s="65"/>
    </row>
    <row r="13" spans="2:7" x14ac:dyDescent="0.2">
      <c r="B13" s="70"/>
      <c r="C13" s="74" t="s">
        <v>84</v>
      </c>
      <c r="D13" s="75">
        <f>SUM(F14:F15)</f>
        <v>165734.32</v>
      </c>
      <c r="F13" s="68"/>
    </row>
    <row r="14" spans="2:7" x14ac:dyDescent="0.2">
      <c r="B14" s="59"/>
      <c r="E14" t="s">
        <v>82</v>
      </c>
      <c r="F14" s="69">
        <v>144323.23000000001</v>
      </c>
    </row>
    <row r="15" spans="2:7" x14ac:dyDescent="0.2">
      <c r="B15" s="59"/>
      <c r="E15" t="s">
        <v>83</v>
      </c>
      <c r="F15" s="68">
        <v>21411.09</v>
      </c>
    </row>
    <row r="16" spans="2:7" x14ac:dyDescent="0.2">
      <c r="B16" s="59"/>
      <c r="F16" s="68"/>
    </row>
    <row r="17" spans="2:6" x14ac:dyDescent="0.2">
      <c r="B17" s="59" t="s">
        <v>101</v>
      </c>
      <c r="C17" t="s">
        <v>105</v>
      </c>
      <c r="E17" t="s">
        <v>103</v>
      </c>
      <c r="F17" s="68"/>
    </row>
    <row r="18" spans="2:6" x14ac:dyDescent="0.2">
      <c r="B18" s="59" t="s">
        <v>102</v>
      </c>
      <c r="F18" s="68"/>
    </row>
    <row r="19" spans="2:6" x14ac:dyDescent="0.2">
      <c r="B19" s="59"/>
      <c r="F19" s="68"/>
    </row>
    <row r="20" spans="2:6" x14ac:dyDescent="0.2">
      <c r="B20" s="59"/>
      <c r="F20" s="68"/>
    </row>
    <row r="21" spans="2:6" x14ac:dyDescent="0.2">
      <c r="B21" s="59" t="s">
        <v>101</v>
      </c>
      <c r="C21" t="s">
        <v>106</v>
      </c>
      <c r="F21" s="68"/>
    </row>
    <row r="22" spans="2:6" ht="17" thickBot="1" x14ac:dyDescent="0.25">
      <c r="B22" s="62" t="s">
        <v>104</v>
      </c>
      <c r="C22" s="71"/>
      <c r="D22" s="71"/>
      <c r="E22" s="71"/>
      <c r="F22" s="72"/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54828-7589-B24D-8AD9-CE28F3F9131B}">
  <sheetPr>
    <pageSetUpPr fitToPage="1"/>
  </sheetPr>
  <dimension ref="A1:R28"/>
  <sheetViews>
    <sheetView zoomScaleNormal="100" workbookViewId="0">
      <selection activeCell="G27" sqref="G27"/>
    </sheetView>
  </sheetViews>
  <sheetFormatPr baseColWidth="10" defaultRowHeight="16" x14ac:dyDescent="0.2"/>
  <cols>
    <col min="3" max="5" width="11.5" bestFit="1" customWidth="1"/>
    <col min="6" max="6" width="12.33203125" bestFit="1" customWidth="1"/>
    <col min="7" max="7" width="11.5" bestFit="1" customWidth="1"/>
    <col min="8" max="8" width="12.1640625" bestFit="1" customWidth="1"/>
    <col min="9" max="15" width="11.5" bestFit="1" customWidth="1"/>
    <col min="16" max="16" width="12.6640625" customWidth="1"/>
    <col min="17" max="17" width="15.5" bestFit="1" customWidth="1"/>
  </cols>
  <sheetData>
    <row r="1" spans="1:18" ht="21" x14ac:dyDescent="0.25">
      <c r="A1" s="129" t="s">
        <v>183</v>
      </c>
      <c r="H1" s="6"/>
      <c r="I1" s="74"/>
      <c r="K1" s="74"/>
      <c r="L1" s="74"/>
      <c r="M1" s="74"/>
    </row>
    <row r="2" spans="1:18" x14ac:dyDescent="0.2">
      <c r="G2" s="130" t="s">
        <v>185</v>
      </c>
    </row>
    <row r="4" spans="1:18" x14ac:dyDescent="0.2">
      <c r="A4" s="89" t="s">
        <v>182</v>
      </c>
      <c r="B4" s="5"/>
      <c r="C4" s="109" t="s">
        <v>181</v>
      </c>
      <c r="D4" s="109"/>
      <c r="E4" s="109"/>
      <c r="F4" s="88"/>
      <c r="G4" s="109"/>
      <c r="H4" s="109"/>
      <c r="I4" s="109"/>
      <c r="J4" s="109"/>
      <c r="K4" s="88" t="s">
        <v>184</v>
      </c>
      <c r="L4" s="109"/>
      <c r="M4" s="109"/>
      <c r="N4" s="109"/>
      <c r="O4" s="109"/>
    </row>
    <row r="5" spans="1:18" x14ac:dyDescent="0.2">
      <c r="A5" s="128"/>
      <c r="B5" s="5"/>
      <c r="C5" s="109"/>
      <c r="D5" s="127">
        <v>45017</v>
      </c>
      <c r="E5" s="127">
        <v>45047</v>
      </c>
      <c r="F5" s="127">
        <v>45078</v>
      </c>
      <c r="G5" s="127">
        <v>45108</v>
      </c>
      <c r="H5" s="127">
        <v>45139</v>
      </c>
      <c r="I5" s="127">
        <v>45170</v>
      </c>
      <c r="J5" s="127">
        <v>45200</v>
      </c>
      <c r="K5" s="127">
        <v>45231</v>
      </c>
      <c r="L5" s="127">
        <v>45261</v>
      </c>
      <c r="M5" s="127">
        <v>45292</v>
      </c>
      <c r="N5" s="127">
        <v>45323</v>
      </c>
      <c r="O5" s="127">
        <v>45352</v>
      </c>
    </row>
    <row r="6" spans="1:18" x14ac:dyDescent="0.2">
      <c r="A6" s="5" t="s">
        <v>176</v>
      </c>
      <c r="B6" s="5"/>
      <c r="C6" s="113">
        <v>22466.03</v>
      </c>
      <c r="D6" s="112">
        <f t="shared" ref="D6:J6" si="0">+C11</f>
        <v>22466.03</v>
      </c>
      <c r="E6" s="112">
        <f t="shared" si="0"/>
        <v>29388.28</v>
      </c>
      <c r="F6" s="112">
        <f t="shared" si="0"/>
        <v>29093.35</v>
      </c>
      <c r="G6" s="112">
        <f t="shared" si="0"/>
        <v>16959.099999999999</v>
      </c>
      <c r="H6" s="112">
        <f t="shared" si="0"/>
        <v>30175.39</v>
      </c>
      <c r="I6" s="112">
        <f t="shared" si="0"/>
        <v>22885.89</v>
      </c>
      <c r="J6" s="112">
        <f t="shared" si="0"/>
        <v>21411.09</v>
      </c>
      <c r="K6" s="112">
        <v>63155.93</v>
      </c>
      <c r="L6" s="111"/>
      <c r="M6" s="109"/>
      <c r="N6" s="109"/>
      <c r="O6" s="109"/>
      <c r="P6" s="126"/>
    </row>
    <row r="7" spans="1:18" x14ac:dyDescent="0.2">
      <c r="A7" s="5" t="s">
        <v>2</v>
      </c>
      <c r="B7" s="5"/>
      <c r="C7" s="109"/>
      <c r="D7" s="112">
        <f>+'[1]cash book'!E27</f>
        <v>7957</v>
      </c>
      <c r="E7" s="112">
        <v>2851.66</v>
      </c>
      <c r="F7" s="112">
        <v>79.2</v>
      </c>
      <c r="G7" s="112">
        <v>4716.6000000000004</v>
      </c>
      <c r="H7" s="112"/>
      <c r="I7" s="112"/>
      <c r="J7" s="112"/>
      <c r="K7" s="112"/>
      <c r="L7" s="109"/>
      <c r="M7" s="109"/>
      <c r="N7" s="109"/>
      <c r="O7" s="109"/>
      <c r="P7" s="9"/>
    </row>
    <row r="8" spans="1:18" x14ac:dyDescent="0.2">
      <c r="A8" s="125" t="s">
        <v>3</v>
      </c>
      <c r="B8" s="125"/>
      <c r="C8" s="124"/>
      <c r="D8" s="113">
        <v>-22664.01</v>
      </c>
      <c r="E8" s="109">
        <v>-3146.59</v>
      </c>
      <c r="F8" s="123">
        <f>+'[1]cash book'!D50</f>
        <v>-18098.09</v>
      </c>
      <c r="G8" s="123">
        <v>-23758.22</v>
      </c>
      <c r="H8" s="131">
        <v>-12926.47</v>
      </c>
      <c r="I8" s="109" t="e">
        <f>+#REF!</f>
        <v>#REF!</v>
      </c>
      <c r="J8" s="109" t="e">
        <f>+#REF!</f>
        <v>#REF!</v>
      </c>
      <c r="K8" s="110" t="e">
        <f>+#REF!</f>
        <v>#REF!</v>
      </c>
      <c r="L8" s="122"/>
      <c r="M8" s="121"/>
      <c r="N8" s="120"/>
      <c r="O8" s="119"/>
      <c r="P8" s="9"/>
      <c r="Q8" s="9"/>
    </row>
    <row r="9" spans="1:18" s="4" customFormat="1" x14ac:dyDescent="0.2">
      <c r="A9" s="5" t="s">
        <v>180</v>
      </c>
      <c r="B9" s="5"/>
      <c r="C9" s="109"/>
      <c r="D9" s="112"/>
      <c r="E9" s="112"/>
      <c r="F9" s="112">
        <v>-2851.66</v>
      </c>
      <c r="G9" s="112">
        <v>-1635.77</v>
      </c>
      <c r="H9" s="112"/>
      <c r="I9" s="109"/>
      <c r="J9" s="109"/>
      <c r="K9" s="109"/>
      <c r="L9" s="118"/>
      <c r="M9" s="110"/>
      <c r="N9" s="109"/>
      <c r="O9" s="111"/>
      <c r="P9" s="96"/>
      <c r="Q9" s="96"/>
    </row>
    <row r="10" spans="1:18" x14ac:dyDescent="0.2">
      <c r="A10" s="117" t="s">
        <v>179</v>
      </c>
      <c r="B10" s="116"/>
      <c r="C10" s="114"/>
      <c r="D10" s="115">
        <v>21629.26</v>
      </c>
      <c r="E10" s="115"/>
      <c r="F10" s="112">
        <v>8779</v>
      </c>
      <c r="G10" s="115">
        <v>19956.09</v>
      </c>
      <c r="H10" s="115">
        <v>8640</v>
      </c>
      <c r="I10" s="115"/>
      <c r="J10" s="115">
        <v>39674.26</v>
      </c>
      <c r="K10" s="115"/>
      <c r="L10" s="114"/>
      <c r="M10" s="114"/>
      <c r="N10" s="114"/>
      <c r="O10" s="114"/>
      <c r="P10" s="9"/>
    </row>
    <row r="11" spans="1:18" x14ac:dyDescent="0.2">
      <c r="A11" s="89" t="s">
        <v>173</v>
      </c>
      <c r="B11" s="5"/>
      <c r="C11" s="113">
        <f>SUM(C6:C10)</f>
        <v>22466.03</v>
      </c>
      <c r="D11" s="112">
        <f>SUM(D6:D10)</f>
        <v>29388.28</v>
      </c>
      <c r="E11" s="112">
        <f>SUM(E6:E10)</f>
        <v>29093.35</v>
      </c>
      <c r="F11" s="112">
        <v>16959.099999999999</v>
      </c>
      <c r="G11" s="112">
        <v>30175.39</v>
      </c>
      <c r="H11" s="112">
        <v>22885.89</v>
      </c>
      <c r="I11" s="112">
        <v>21411.09</v>
      </c>
      <c r="J11" s="112" t="s">
        <v>178</v>
      </c>
      <c r="K11" s="112"/>
      <c r="L11" s="111"/>
      <c r="M11" s="109"/>
      <c r="N11" s="110"/>
      <c r="O11" s="109"/>
    </row>
    <row r="12" spans="1:18" x14ac:dyDescent="0.2">
      <c r="A12" s="4"/>
      <c r="B12" s="4"/>
      <c r="C12" s="4"/>
      <c r="D12" s="90"/>
      <c r="E12" s="90"/>
      <c r="F12" s="90"/>
      <c r="G12" s="90"/>
      <c r="H12" s="90"/>
      <c r="I12" s="90"/>
      <c r="J12" s="90"/>
      <c r="K12" s="90"/>
      <c r="L12" s="4"/>
      <c r="M12" s="4"/>
      <c r="N12" s="4"/>
      <c r="O12" s="4"/>
    </row>
    <row r="13" spans="1:18" x14ac:dyDescent="0.2">
      <c r="A13" s="47" t="s">
        <v>177</v>
      </c>
      <c r="B13" s="16"/>
      <c r="C13" s="16"/>
      <c r="D13" s="108">
        <v>45017</v>
      </c>
      <c r="E13" s="108">
        <v>45047</v>
      </c>
      <c r="F13" s="108">
        <v>45078</v>
      </c>
      <c r="G13" s="108">
        <v>45108</v>
      </c>
      <c r="H13" s="108">
        <v>45139</v>
      </c>
      <c r="I13" s="108">
        <v>45170</v>
      </c>
      <c r="J13" s="108">
        <v>45200</v>
      </c>
      <c r="K13" s="108">
        <v>45231</v>
      </c>
      <c r="L13" s="108">
        <v>45261</v>
      </c>
      <c r="M13" s="108">
        <v>45292</v>
      </c>
      <c r="N13" s="108">
        <v>45323</v>
      </c>
      <c r="O13" s="108">
        <v>45352</v>
      </c>
    </row>
    <row r="14" spans="1:18" x14ac:dyDescent="0.2">
      <c r="A14" s="104"/>
      <c r="B14" s="104"/>
      <c r="C14" s="104"/>
      <c r="D14" s="102"/>
      <c r="E14" s="102"/>
      <c r="F14" s="102"/>
      <c r="G14" s="102"/>
      <c r="H14" s="102"/>
      <c r="I14" s="102"/>
      <c r="J14" s="102"/>
      <c r="K14" s="102"/>
      <c r="L14" s="107"/>
      <c r="M14" s="107"/>
      <c r="N14" s="107"/>
      <c r="O14" s="107"/>
    </row>
    <row r="15" spans="1:18" x14ac:dyDescent="0.2">
      <c r="A15" s="104" t="s">
        <v>176</v>
      </c>
      <c r="B15" s="104"/>
      <c r="C15" s="103">
        <v>205000</v>
      </c>
      <c r="D15" s="102">
        <f>+C20</f>
        <v>205000</v>
      </c>
      <c r="E15" s="102">
        <f>+D20</f>
        <v>182830.74</v>
      </c>
      <c r="F15" s="102">
        <f>+E20</f>
        <v>182830.74</v>
      </c>
      <c r="G15" s="102">
        <f>+F20</f>
        <v>176903.4</v>
      </c>
      <c r="H15" s="102"/>
      <c r="I15" s="102">
        <f>+H20</f>
        <v>155069.23000000001</v>
      </c>
      <c r="J15" s="102">
        <v>144323.23000000001</v>
      </c>
      <c r="K15" s="102">
        <f>+J20</f>
        <v>104648.97</v>
      </c>
      <c r="L15" s="100"/>
      <c r="M15" s="100"/>
      <c r="N15" s="100"/>
      <c r="O15" s="100"/>
    </row>
    <row r="16" spans="1:18" x14ac:dyDescent="0.2">
      <c r="A16" s="104" t="s">
        <v>2</v>
      </c>
      <c r="B16" s="104"/>
      <c r="C16" s="104"/>
      <c r="D16" s="102"/>
      <c r="E16" s="102"/>
      <c r="F16" s="102"/>
      <c r="G16" s="102">
        <v>2047.82</v>
      </c>
      <c r="H16" s="102"/>
      <c r="I16" s="102"/>
      <c r="J16" s="102"/>
      <c r="K16" s="102"/>
      <c r="L16" s="104"/>
      <c r="M16" s="104"/>
      <c r="N16" s="104"/>
      <c r="O16" s="104"/>
      <c r="P16" s="9"/>
      <c r="R16" s="9"/>
    </row>
    <row r="17" spans="1:17" x14ac:dyDescent="0.2">
      <c r="A17" s="104" t="s">
        <v>3</v>
      </c>
      <c r="B17" s="104"/>
      <c r="C17" s="104"/>
      <c r="D17" s="102">
        <v>-540</v>
      </c>
      <c r="E17" s="102"/>
      <c r="F17" s="102"/>
      <c r="G17" s="102"/>
      <c r="H17" s="102"/>
      <c r="I17" s="102"/>
      <c r="J17" s="102"/>
      <c r="K17" s="102"/>
      <c r="L17" s="104"/>
      <c r="M17" s="104"/>
      <c r="N17" s="104"/>
      <c r="O17" s="104"/>
    </row>
    <row r="18" spans="1:17" x14ac:dyDescent="0.2">
      <c r="A18" s="104" t="s">
        <v>175</v>
      </c>
      <c r="B18" s="104"/>
      <c r="C18" s="104"/>
      <c r="D18" s="102">
        <v>-21629.26</v>
      </c>
      <c r="E18" s="102"/>
      <c r="F18" s="106">
        <v>-8779</v>
      </c>
      <c r="G18" s="102">
        <v>-19956.09</v>
      </c>
      <c r="H18" s="102">
        <v>-8640</v>
      </c>
      <c r="I18" s="102"/>
      <c r="J18" s="102">
        <v>-39674.26</v>
      </c>
      <c r="K18" s="105"/>
      <c r="L18" s="104"/>
      <c r="M18" s="104"/>
      <c r="N18" s="104"/>
      <c r="O18" s="104"/>
    </row>
    <row r="19" spans="1:17" x14ac:dyDescent="0.2">
      <c r="A19" s="104" t="s">
        <v>174</v>
      </c>
      <c r="B19" s="104"/>
      <c r="C19" s="103"/>
      <c r="D19" s="101"/>
      <c r="E19" s="101"/>
      <c r="F19" s="102">
        <v>2851.66</v>
      </c>
      <c r="G19" s="101">
        <v>4716.6000000000004</v>
      </c>
      <c r="H19" s="101"/>
      <c r="I19" s="101"/>
      <c r="J19" s="101"/>
      <c r="K19" s="101"/>
      <c r="L19" s="101"/>
      <c r="M19" s="101"/>
      <c r="N19" s="100"/>
      <c r="O19" s="100"/>
      <c r="P19" s="9"/>
      <c r="Q19" s="9"/>
    </row>
    <row r="20" spans="1:17" s="74" customFormat="1" x14ac:dyDescent="0.2">
      <c r="A20" s="97" t="s">
        <v>173</v>
      </c>
      <c r="B20" s="97"/>
      <c r="C20" s="99">
        <f>SUM(C15:C19)</f>
        <v>205000</v>
      </c>
      <c r="D20" s="98">
        <f>SUM(D15:D18)</f>
        <v>182830.74</v>
      </c>
      <c r="E20" s="98">
        <f>SUM(E15:E19)</f>
        <v>182830.74</v>
      </c>
      <c r="F20" s="98">
        <f>SUM(F15:F19)</f>
        <v>176903.4</v>
      </c>
      <c r="G20" s="98">
        <v>160630</v>
      </c>
      <c r="H20" s="97">
        <v>155069.23000000001</v>
      </c>
      <c r="I20" s="97">
        <v>144323.23000000001</v>
      </c>
      <c r="J20" s="97">
        <v>104648.97</v>
      </c>
      <c r="K20" s="97"/>
      <c r="L20" s="97"/>
      <c r="M20" s="97"/>
      <c r="N20" s="97"/>
      <c r="O20" s="97"/>
    </row>
    <row r="21" spans="1:17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96"/>
      <c r="L21" s="4"/>
      <c r="M21" s="4"/>
      <c r="N21" s="4"/>
      <c r="O21" s="4"/>
    </row>
    <row r="23" spans="1:17" s="74" customFormat="1" x14ac:dyDescent="0.2">
      <c r="A23" s="74" t="s">
        <v>172</v>
      </c>
      <c r="C23" s="95">
        <f>+C11+C20</f>
        <v>227466.03</v>
      </c>
      <c r="D23" s="75">
        <f>+D11+D20</f>
        <v>212219.02</v>
      </c>
      <c r="E23" s="75">
        <f>+E11+E20</f>
        <v>211924.09</v>
      </c>
      <c r="F23" s="75">
        <f>+F11+F20</f>
        <v>193862.5</v>
      </c>
      <c r="G23" s="75">
        <f t="shared" ref="G23:I23" si="1">+G11+G20</f>
        <v>190805.39</v>
      </c>
      <c r="H23" s="75">
        <f t="shared" si="1"/>
        <v>177955.12</v>
      </c>
      <c r="I23" s="75">
        <f t="shared" si="1"/>
        <v>165734.32</v>
      </c>
      <c r="J23" s="75"/>
      <c r="K23" s="75"/>
      <c r="L23" s="75"/>
      <c r="M23" s="75"/>
      <c r="N23" s="75"/>
      <c r="O23" s="75"/>
    </row>
    <row r="28" spans="1:17" x14ac:dyDescent="0.2">
      <c r="B28" s="65"/>
    </row>
  </sheetData>
  <pageMargins left="0.7" right="0.7" top="0.75" bottom="0.75" header="0.3" footer="0.3"/>
  <pageSetup paperSize="9" scale="6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cash book (2)</vt:lpstr>
      <vt:lpstr>Budget for 2023 and 2024</vt:lpstr>
      <vt:lpstr>Half Year Statement</vt:lpstr>
      <vt:lpstr>bank reconciliation</vt:lpstr>
      <vt:lpstr>'bank reconciliation'!Print_Area</vt:lpstr>
      <vt:lpstr>'cash book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 bendall</dc:creator>
  <cp:lastModifiedBy>leona bendall</cp:lastModifiedBy>
  <cp:lastPrinted>2023-11-27T08:21:09Z</cp:lastPrinted>
  <dcterms:created xsi:type="dcterms:W3CDTF">2022-06-04T15:25:48Z</dcterms:created>
  <dcterms:modified xsi:type="dcterms:W3CDTF">2023-12-11T11:24:06Z</dcterms:modified>
</cp:coreProperties>
</file>