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onabendall/Desktop/2023-24 and AGAR/"/>
    </mc:Choice>
  </mc:AlternateContent>
  <xr:revisionPtr revIDLastSave="0" documentId="13_ncr:1_{295946C9-8F77-954B-ACFF-E534C824943D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cash book" sheetId="1" r:id="rId1"/>
    <sheet name="Half year stmt" sheetId="4" r:id="rId2"/>
    <sheet name="Budget" sheetId="3" r:id="rId3"/>
    <sheet name="bank reconciliation" sheetId="2" r:id="rId4"/>
  </sheets>
  <definedNames>
    <definedName name="_xlnm.Print_Area" localSheetId="3">'bank reconciliation'!$A$1:$P$28</definedName>
    <definedName name="_xlnm.Print_Area" localSheetId="2">Budget!$A$2:$H$34</definedName>
    <definedName name="_xlnm.Print_Area" localSheetId="0">'cash book'!$A$1:$F$25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2" l="1"/>
  <c r="F15" i="2"/>
  <c r="D37" i="1"/>
  <c r="F37" i="1" s="1"/>
  <c r="E20" i="2"/>
  <c r="D49" i="1"/>
  <c r="F8" i="2" s="1"/>
  <c r="E15" i="2"/>
  <c r="D20" i="2"/>
  <c r="D15" i="2"/>
  <c r="D6" i="2"/>
  <c r="C23" i="2"/>
  <c r="C11" i="2"/>
  <c r="C20" i="2"/>
  <c r="E26" i="1"/>
  <c r="D7" i="2" s="1"/>
  <c r="D11" i="2" s="1"/>
  <c r="E6" i="2" s="1"/>
  <c r="E11" i="2" s="1"/>
  <c r="F6" i="2" s="1"/>
  <c r="F7" i="1"/>
  <c r="F6" i="1"/>
  <c r="F3" i="1"/>
  <c r="D26" i="1"/>
  <c r="F11" i="2" l="1"/>
  <c r="F23" i="2" s="1"/>
  <c r="F12" i="1"/>
  <c r="E23" i="2"/>
  <c r="F49" i="1"/>
  <c r="D23" i="2"/>
  <c r="I26" i="3"/>
  <c r="XEO51" i="1" l="1"/>
  <c r="D26" i="3" l="1"/>
  <c r="XEL39" i="1" l="1"/>
</calcChain>
</file>

<file path=xl/sharedStrings.xml><?xml version="1.0" encoding="utf-8"?>
<sst xmlns="http://schemas.openxmlformats.org/spreadsheetml/2006/main" count="107" uniqueCount="98">
  <si>
    <t>Pailton Parish Council</t>
  </si>
  <si>
    <t>April</t>
  </si>
  <si>
    <t>Income</t>
  </si>
  <si>
    <t>Expenditure</t>
  </si>
  <si>
    <t>B/fwd</t>
  </si>
  <si>
    <t>Month end total</t>
  </si>
  <si>
    <t>Bfwd</t>
  </si>
  <si>
    <t>Round the Revel</t>
  </si>
  <si>
    <t>Total funds held</t>
  </si>
  <si>
    <t>Pailton Parish Council - bank reconciliation</t>
  </si>
  <si>
    <t>Reserve Account for White Lion</t>
  </si>
  <si>
    <t>Street Lighting</t>
  </si>
  <si>
    <t>Lamp maintenance</t>
  </si>
  <si>
    <t>White Lion electricity</t>
  </si>
  <si>
    <t>Printing stationery postage</t>
  </si>
  <si>
    <t>Web support, licences &amp; 1 email</t>
  </si>
  <si>
    <t>Comments</t>
  </si>
  <si>
    <t>Audit</t>
  </si>
  <si>
    <t>Guestimate based on doubling of current bills</t>
  </si>
  <si>
    <t>Hanging baskets</t>
  </si>
  <si>
    <t>Insurance</t>
  </si>
  <si>
    <t>Walc subs &amp; training</t>
  </si>
  <si>
    <t>Plunkett subscription</t>
  </si>
  <si>
    <t>War Memorial</t>
  </si>
  <si>
    <t>Allotments</t>
  </si>
  <si>
    <t>Amenity grass cuts</t>
  </si>
  <si>
    <t>Playing Field Rent</t>
  </si>
  <si>
    <t>Repairs and maintenance</t>
  </si>
  <si>
    <t>Heritage Trust</t>
  </si>
  <si>
    <t>Election expenses</t>
  </si>
  <si>
    <r>
      <t xml:space="preserve">now </t>
    </r>
    <r>
      <rPr>
        <b/>
        <sz val="12"/>
        <color theme="1"/>
        <rFont val="Calibri"/>
        <family val="2"/>
        <scheme val="minor"/>
      </rPr>
      <t>have</t>
    </r>
    <r>
      <rPr>
        <sz val="12"/>
        <color theme="1"/>
        <rFont val="Calibri"/>
        <family val="2"/>
        <scheme val="minor"/>
      </rPr>
      <t xml:space="preserve"> to pay daily standing charges</t>
    </r>
  </si>
  <si>
    <t xml:space="preserve">Data Protection </t>
  </si>
  <si>
    <t xml:space="preserve">New - White Lion </t>
  </si>
  <si>
    <t>PWLB repayments</t>
  </si>
  <si>
    <t>Sundries</t>
  </si>
  <si>
    <t>McAfee</t>
  </si>
  <si>
    <t>Difference in approach of clerks</t>
  </si>
  <si>
    <t>Memory stick for back up</t>
  </si>
  <si>
    <t>Repair of one street light in June and another awaiting repair</t>
  </si>
  <si>
    <t>Increased to include phone box &amp; spares for defibrillator</t>
  </si>
  <si>
    <t>Development Phase</t>
  </si>
  <si>
    <t>Burrell Foley Fischer</t>
  </si>
  <si>
    <t>Starting Position -total funds</t>
  </si>
  <si>
    <t>General Account</t>
  </si>
  <si>
    <t>Precept</t>
  </si>
  <si>
    <t>Public Works Loan Board</t>
  </si>
  <si>
    <t>Greenwood PM</t>
  </si>
  <si>
    <t>Npower DD - street lights</t>
  </si>
  <si>
    <t>Coronation Mugs</t>
  </si>
  <si>
    <t>Anthony Collins</t>
  </si>
  <si>
    <t>WALC</t>
  </si>
  <si>
    <t>E-on Standing charge</t>
  </si>
  <si>
    <t xml:space="preserve">Clerk's april salary </t>
  </si>
  <si>
    <t>HMRC</t>
  </si>
  <si>
    <t>Monthly Total expenditure</t>
  </si>
  <si>
    <t>Approved  22/23 Budget</t>
  </si>
  <si>
    <t>Actual 22/23</t>
  </si>
  <si>
    <t>Provisional 24/25 Budget</t>
  </si>
  <si>
    <t>Clerk's salary and Tax</t>
  </si>
  <si>
    <t xml:space="preserve">WORKING DOCUMENT </t>
  </si>
  <si>
    <t>Income - only known confirmed given</t>
  </si>
  <si>
    <t>Sub total</t>
  </si>
  <si>
    <t xml:space="preserve"> Month end     Total                             bank balance                             </t>
  </si>
  <si>
    <t>Legal fees in relation to playpark renewal</t>
  </si>
  <si>
    <t>May</t>
  </si>
  <si>
    <t>Clerk's May salary</t>
  </si>
  <si>
    <t>HMRC for May</t>
  </si>
  <si>
    <t>Round the Revel contribution</t>
  </si>
  <si>
    <t>Vat Refund for 2022/23 yr</t>
  </si>
  <si>
    <t>Month end income</t>
  </si>
  <si>
    <t>Radon test charge</t>
  </si>
  <si>
    <t xml:space="preserve">June </t>
  </si>
  <si>
    <t>Draft</t>
  </si>
  <si>
    <t>Clerk's June salary</t>
  </si>
  <si>
    <t>HMRC for June</t>
  </si>
  <si>
    <t xml:space="preserve">E-on Standing charge </t>
  </si>
  <si>
    <t xml:space="preserve">Greenwood May - </t>
  </si>
  <si>
    <t xml:space="preserve">Burrell Foley Fischer </t>
  </si>
  <si>
    <t>Norman Clarke</t>
  </si>
  <si>
    <t>E-on White Lion</t>
  </si>
  <si>
    <t>Alison Berwick - white lion</t>
  </si>
  <si>
    <t>Greenwood PM - estimate</t>
  </si>
  <si>
    <t>July</t>
  </si>
  <si>
    <t>Transfer In from WL</t>
  </si>
  <si>
    <t>Transfer out to WL</t>
  </si>
  <si>
    <t>Burrell Fischer Foley - June</t>
  </si>
  <si>
    <t>Burrell Fischer Foley - May</t>
  </si>
  <si>
    <t>not invoiced in time</t>
  </si>
  <si>
    <t>Approved 23/24 Budget</t>
  </si>
  <si>
    <t xml:space="preserve">Draft until end of month </t>
  </si>
  <si>
    <t>June</t>
  </si>
  <si>
    <t xml:space="preserve">VAT refund for April 23 </t>
  </si>
  <si>
    <t>not yet received</t>
  </si>
  <si>
    <t xml:space="preserve">Cash book for June 2023 Meeting </t>
  </si>
  <si>
    <t>\</t>
  </si>
  <si>
    <t>Transfer out to General</t>
  </si>
  <si>
    <t>Transfer in from General</t>
  </si>
  <si>
    <t>DCA - white lion bus planners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</si>
</sst>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_);[Red]\(&quot;£&quot;#,##0.00\)"/>
    <numFmt numFmtId="43" formatCode="_(* #,##0.00_);_(* \(#,##0.00\);_(* &quot;-&quot;??_);_(@_)"/>
    <numFmt numFmtId="164" formatCode="0.000"/>
    <numFmt numFmtId="165" formatCode="_(* #,##0_);_(* \(#,##0\);_(* &quot;-&quot;??_);_(@_)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5" tint="0.59999389629810485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3" borderId="1" xfId="0" applyFill="1" applyBorder="1"/>
    <xf numFmtId="17" fontId="0" fillId="3" borderId="1" xfId="0" applyNumberFormat="1" applyFill="1" applyBorder="1"/>
    <xf numFmtId="0" fontId="0" fillId="2" borderId="1" xfId="0" applyFill="1" applyBorder="1"/>
    <xf numFmtId="17" fontId="0" fillId="2" borderId="1" xfId="0" applyNumberFormat="1" applyFill="1" applyBorder="1"/>
    <xf numFmtId="0" fontId="1" fillId="3" borderId="1" xfId="0" applyFont="1" applyFill="1" applyBorder="1"/>
    <xf numFmtId="0" fontId="1" fillId="2" borderId="1" xfId="0" applyFont="1" applyFill="1" applyBorder="1"/>
    <xf numFmtId="43" fontId="0" fillId="3" borderId="1" xfId="1" applyFont="1" applyFill="1" applyBorder="1"/>
    <xf numFmtId="43" fontId="0" fillId="2" borderId="1" xfId="1" applyFont="1" applyFill="1" applyBorder="1"/>
    <xf numFmtId="43" fontId="0" fillId="0" borderId="1" xfId="1" applyFont="1" applyBorder="1"/>
    <xf numFmtId="43" fontId="0" fillId="2" borderId="0" xfId="1" applyFont="1" applyFill="1"/>
    <xf numFmtId="0" fontId="7" fillId="0" borderId="0" xfId="0" applyFont="1"/>
    <xf numFmtId="0" fontId="8" fillId="0" borderId="0" xfId="0" applyFont="1"/>
    <xf numFmtId="0" fontId="0" fillId="0" borderId="2" xfId="0" applyBorder="1"/>
    <xf numFmtId="0" fontId="0" fillId="2" borderId="2" xfId="0" applyFill="1" applyBorder="1"/>
    <xf numFmtId="0" fontId="1" fillId="2" borderId="0" xfId="0" applyFont="1" applyFill="1"/>
    <xf numFmtId="0" fontId="0" fillId="3" borderId="0" xfId="0" applyFill="1"/>
    <xf numFmtId="4" fontId="1" fillId="0" borderId="0" xfId="0" applyNumberFormat="1" applyFont="1"/>
    <xf numFmtId="4" fontId="0" fillId="0" borderId="0" xfId="0" applyNumberFormat="1"/>
    <xf numFmtId="43" fontId="0" fillId="0" borderId="1" xfId="0" applyNumberFormat="1" applyBorder="1"/>
    <xf numFmtId="0" fontId="0" fillId="0" borderId="0" xfId="0" applyAlignment="1">
      <alignment wrapText="1"/>
    </xf>
    <xf numFmtId="43" fontId="0" fillId="2" borderId="0" xfId="0" applyNumberFormat="1" applyFill="1"/>
    <xf numFmtId="0" fontId="1" fillId="3" borderId="1" xfId="0" applyFont="1" applyFill="1" applyBorder="1" applyAlignment="1">
      <alignment horizontal="center"/>
    </xf>
    <xf numFmtId="43" fontId="0" fillId="3" borderId="1" xfId="0" applyNumberFormat="1" applyFill="1" applyBorder="1"/>
    <xf numFmtId="43" fontId="0" fillId="0" borderId="0" xfId="0" applyNumberFormat="1"/>
    <xf numFmtId="43" fontId="0" fillId="2" borderId="1" xfId="0" applyNumberFormat="1" applyFill="1" applyBorder="1"/>
    <xf numFmtId="43" fontId="1" fillId="2" borderId="1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right" indent="1"/>
    </xf>
    <xf numFmtId="2" fontId="0" fillId="3" borderId="1" xfId="0" applyNumberFormat="1" applyFill="1" applyBorder="1"/>
    <xf numFmtId="164" fontId="0" fillId="3" borderId="1" xfId="0" applyNumberFormat="1" applyFill="1" applyBorder="1"/>
    <xf numFmtId="0" fontId="0" fillId="0" borderId="3" xfId="0" applyBorder="1"/>
    <xf numFmtId="8" fontId="0" fillId="0" borderId="0" xfId="0" applyNumberFormat="1"/>
    <xf numFmtId="4" fontId="0" fillId="3" borderId="1" xfId="0" applyNumberFormat="1" applyFill="1" applyBorder="1"/>
    <xf numFmtId="43" fontId="0" fillId="0" borderId="0" xfId="1" applyFont="1"/>
    <xf numFmtId="0" fontId="1" fillId="4" borderId="1" xfId="0" applyFont="1" applyFill="1" applyBorder="1"/>
    <xf numFmtId="0" fontId="0" fillId="4" borderId="1" xfId="0" applyFill="1" applyBorder="1"/>
    <xf numFmtId="43" fontId="0" fillId="4" borderId="1" xfId="1" applyFont="1" applyFill="1" applyBorder="1" applyAlignment="1">
      <alignment horizontal="right"/>
    </xf>
    <xf numFmtId="0" fontId="0" fillId="3" borderId="5" xfId="0" applyFill="1" applyBorder="1"/>
    <xf numFmtId="2" fontId="0" fillId="4" borderId="1" xfId="0" applyNumberForma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3" fontId="0" fillId="2" borderId="0" xfId="0" applyNumberFormat="1" applyFill="1"/>
    <xf numFmtId="0" fontId="1" fillId="3" borderId="0" xfId="0" applyFont="1" applyFill="1"/>
    <xf numFmtId="3" fontId="1" fillId="3" borderId="0" xfId="0" applyNumberFormat="1" applyFont="1" applyFill="1"/>
    <xf numFmtId="0" fontId="0" fillId="3" borderId="0" xfId="0" applyFill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3" borderId="4" xfId="0" applyFill="1" applyBorder="1"/>
    <xf numFmtId="43" fontId="0" fillId="3" borderId="4" xfId="1" applyFont="1" applyFill="1" applyBorder="1"/>
    <xf numFmtId="164" fontId="0" fillId="3" borderId="4" xfId="0" applyNumberFormat="1" applyFill="1" applyBorder="1"/>
    <xf numFmtId="2" fontId="0" fillId="3" borderId="4" xfId="0" applyNumberFormat="1" applyFill="1" applyBorder="1"/>
    <xf numFmtId="43" fontId="0" fillId="3" borderId="4" xfId="0" applyNumberFormat="1" applyFill="1" applyBorder="1"/>
    <xf numFmtId="17" fontId="0" fillId="3" borderId="5" xfId="0" applyNumberFormat="1" applyFill="1" applyBorder="1"/>
    <xf numFmtId="43" fontId="0" fillId="3" borderId="5" xfId="1" applyFont="1" applyFill="1" applyBorder="1"/>
    <xf numFmtId="0" fontId="0" fillId="3" borderId="2" xfId="0" applyFill="1" applyBorder="1"/>
    <xf numFmtId="4" fontId="0" fillId="2" borderId="1" xfId="0" applyNumberFormat="1" applyFill="1" applyBorder="1"/>
    <xf numFmtId="4" fontId="1" fillId="2" borderId="1" xfId="0" applyNumberFormat="1" applyFont="1" applyFill="1" applyBorder="1"/>
    <xf numFmtId="43" fontId="1" fillId="0" borderId="0" xfId="1" applyFont="1"/>
    <xf numFmtId="0" fontId="4" fillId="3" borderId="0" xfId="0" applyFont="1" applyFill="1"/>
    <xf numFmtId="0" fontId="1" fillId="3" borderId="0" xfId="0" applyFont="1" applyFill="1" applyAlignment="1">
      <alignment horizontal="right"/>
    </xf>
    <xf numFmtId="43" fontId="0" fillId="0" borderId="2" xfId="1" applyFont="1" applyBorder="1"/>
    <xf numFmtId="43" fontId="1" fillId="3" borderId="0" xfId="1" applyFont="1" applyFill="1"/>
    <xf numFmtId="165" fontId="1" fillId="3" borderId="0" xfId="1" applyNumberFormat="1" applyFont="1" applyFill="1"/>
    <xf numFmtId="2" fontId="0" fillId="0" borderId="0" xfId="0" applyNumberFormat="1"/>
    <xf numFmtId="0" fontId="9" fillId="0" borderId="0" xfId="0" applyFont="1"/>
    <xf numFmtId="0" fontId="1" fillId="5" borderId="1" xfId="0" applyFont="1" applyFill="1" applyBorder="1"/>
    <xf numFmtId="0" fontId="0" fillId="5" borderId="1" xfId="0" applyFill="1" applyBorder="1"/>
    <xf numFmtId="17" fontId="0" fillId="5" borderId="1" xfId="0" applyNumberFormat="1" applyFill="1" applyBorder="1"/>
    <xf numFmtId="4" fontId="0" fillId="0" borderId="1" xfId="0" applyNumberFormat="1" applyBorder="1" applyAlignment="1">
      <alignment horizontal="right"/>
    </xf>
    <xf numFmtId="0" fontId="0" fillId="5" borderId="0" xfId="0" applyFill="1"/>
    <xf numFmtId="3" fontId="0" fillId="5" borderId="0" xfId="0" applyNumberFormat="1" applyFill="1"/>
    <xf numFmtId="8" fontId="0" fillId="5" borderId="1" xfId="0" applyNumberFormat="1" applyFill="1" applyBorder="1"/>
    <xf numFmtId="8" fontId="0" fillId="3" borderId="1" xfId="0" applyNumberFormat="1" applyFill="1" applyBorder="1"/>
    <xf numFmtId="43" fontId="0" fillId="0" borderId="1" xfId="1" applyFont="1" applyFill="1" applyBorder="1"/>
    <xf numFmtId="8" fontId="0" fillId="0" borderId="1" xfId="0" applyNumberFormat="1" applyBorder="1"/>
    <xf numFmtId="43" fontId="2" fillId="2" borderId="1" xfId="1" applyFont="1" applyFill="1" applyBorder="1"/>
    <xf numFmtId="0" fontId="10" fillId="5" borderId="0" xfId="0" applyFont="1" applyFill="1"/>
    <xf numFmtId="0" fontId="10" fillId="0" borderId="0" xfId="0" applyFont="1"/>
    <xf numFmtId="4" fontId="10" fillId="0" borderId="0" xfId="0" applyNumberFormat="1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O76"/>
  <sheetViews>
    <sheetView tabSelected="1" topLeftCell="A26" zoomScale="125" zoomScaleNormal="109" workbookViewId="0">
      <selection activeCell="C52" sqref="C52"/>
    </sheetView>
  </sheetViews>
  <sheetFormatPr baseColWidth="10" defaultRowHeight="16" x14ac:dyDescent="0.2"/>
  <cols>
    <col min="2" max="2" width="25.83203125" customWidth="1"/>
    <col min="3" max="3" width="14" customWidth="1"/>
    <col min="4" max="4" width="16.5" bestFit="1" customWidth="1"/>
    <col min="5" max="5" width="11" customWidth="1"/>
    <col min="6" max="6" width="15.6640625" customWidth="1"/>
    <col min="8" max="8" width="11.5" bestFit="1" customWidth="1"/>
    <col min="9" max="9" width="13.83203125" customWidth="1"/>
  </cols>
  <sheetData>
    <row r="1" spans="1:10" s="4" customFormat="1" ht="24" x14ac:dyDescent="0.3">
      <c r="A1" s="3" t="s">
        <v>0</v>
      </c>
      <c r="C1" s="3" t="s">
        <v>93</v>
      </c>
      <c r="D1" s="5"/>
      <c r="E1" s="5"/>
    </row>
    <row r="2" spans="1:10" x14ac:dyDescent="0.2">
      <c r="A2" t="s">
        <v>94</v>
      </c>
    </row>
    <row r="3" spans="1:10" x14ac:dyDescent="0.2">
      <c r="A3" t="s">
        <v>42</v>
      </c>
      <c r="C3" s="39">
        <v>227466.03</v>
      </c>
      <c r="F3" s="39">
        <f>+C3</f>
        <v>227466.03</v>
      </c>
    </row>
    <row r="5" spans="1:10" x14ac:dyDescent="0.2">
      <c r="A5" s="42" t="s">
        <v>2</v>
      </c>
      <c r="B5" s="43"/>
      <c r="C5" s="43"/>
    </row>
    <row r="6" spans="1:10" x14ac:dyDescent="0.2">
      <c r="A6" s="44" t="s">
        <v>1</v>
      </c>
      <c r="B6" s="43" t="s">
        <v>44</v>
      </c>
      <c r="C6" s="46">
        <v>7957</v>
      </c>
      <c r="F6" s="74">
        <f>+C6</f>
        <v>7957</v>
      </c>
    </row>
    <row r="7" spans="1:10" x14ac:dyDescent="0.2">
      <c r="A7" s="79" t="s">
        <v>64</v>
      </c>
      <c r="B7" s="6" t="s">
        <v>68</v>
      </c>
      <c r="C7" s="6">
        <v>2851.55</v>
      </c>
      <c r="F7">
        <f>+C7</f>
        <v>2851.55</v>
      </c>
    </row>
    <row r="8" spans="1:10" s="88" customFormat="1" x14ac:dyDescent="0.2">
      <c r="A8" s="89" t="s">
        <v>90</v>
      </c>
      <c r="B8" s="88" t="s">
        <v>91</v>
      </c>
      <c r="C8" s="88">
        <v>1635.77</v>
      </c>
      <c r="D8" s="88" t="s">
        <v>92</v>
      </c>
    </row>
    <row r="9" spans="1:10" x14ac:dyDescent="0.2">
      <c r="A9" s="24"/>
    </row>
    <row r="10" spans="1:10" x14ac:dyDescent="0.2">
      <c r="A10" s="24"/>
    </row>
    <row r="11" spans="1:10" x14ac:dyDescent="0.2">
      <c r="A11" s="24"/>
    </row>
    <row r="12" spans="1:10" x14ac:dyDescent="0.2">
      <c r="D12" s="24" t="s">
        <v>61</v>
      </c>
      <c r="E12" s="24"/>
      <c r="F12" s="39">
        <f>SUM(F3:F7)</f>
        <v>238274.58</v>
      </c>
    </row>
    <row r="13" spans="1:10" s="75" customFormat="1" x14ac:dyDescent="0.2">
      <c r="J13"/>
    </row>
    <row r="14" spans="1:10" ht="51" x14ac:dyDescent="0.2">
      <c r="A14" s="22" t="s">
        <v>3</v>
      </c>
      <c r="B14" s="22"/>
      <c r="C14" s="22"/>
      <c r="D14" s="26" t="s">
        <v>54</v>
      </c>
      <c r="E14" s="26" t="s">
        <v>69</v>
      </c>
      <c r="F14" s="26" t="s">
        <v>62</v>
      </c>
    </row>
    <row r="15" spans="1:10" x14ac:dyDescent="0.2">
      <c r="A15" s="7" t="s">
        <v>1</v>
      </c>
      <c r="B15" s="7"/>
      <c r="C15" s="7"/>
    </row>
    <row r="16" spans="1:10" x14ac:dyDescent="0.2">
      <c r="A16" s="7"/>
      <c r="B16" s="7" t="s">
        <v>47</v>
      </c>
      <c r="C16" s="7">
        <v>-177.75</v>
      </c>
      <c r="I16" s="39"/>
    </row>
    <row r="17" spans="1:9" x14ac:dyDescent="0.2">
      <c r="A17" s="7"/>
      <c r="B17" s="7" t="s">
        <v>48</v>
      </c>
      <c r="C17" s="36">
        <v>-288</v>
      </c>
    </row>
    <row r="18" spans="1:9" x14ac:dyDescent="0.2">
      <c r="A18" s="7"/>
      <c r="B18" s="7" t="s">
        <v>49</v>
      </c>
      <c r="C18" s="36">
        <v>-540</v>
      </c>
    </row>
    <row r="19" spans="1:9" x14ac:dyDescent="0.2">
      <c r="A19" s="7"/>
      <c r="B19" s="7" t="s">
        <v>45</v>
      </c>
      <c r="C19" s="7">
        <v>-12468.26</v>
      </c>
      <c r="I19" s="39"/>
    </row>
    <row r="20" spans="1:9" x14ac:dyDescent="0.2">
      <c r="A20" s="7"/>
      <c r="B20" s="7" t="s">
        <v>50</v>
      </c>
      <c r="C20" s="36">
        <v>-205</v>
      </c>
    </row>
    <row r="21" spans="1:9" x14ac:dyDescent="0.2">
      <c r="A21" s="7"/>
      <c r="B21" s="7" t="s">
        <v>52</v>
      </c>
      <c r="C21" s="36">
        <v>-291.2</v>
      </c>
    </row>
    <row r="22" spans="1:9" x14ac:dyDescent="0.2">
      <c r="A22" s="29"/>
      <c r="B22" s="7" t="s">
        <v>53</v>
      </c>
      <c r="C22" s="36">
        <v>-72.8</v>
      </c>
      <c r="D22" s="41"/>
      <c r="E22" s="41"/>
    </row>
    <row r="23" spans="1:9" x14ac:dyDescent="0.2">
      <c r="A23" s="7"/>
      <c r="B23" s="7" t="s">
        <v>51</v>
      </c>
      <c r="C23" s="36">
        <v>-25</v>
      </c>
    </row>
    <row r="24" spans="1:9" ht="16" customHeight="1" x14ac:dyDescent="0.2">
      <c r="A24" s="7"/>
      <c r="B24" s="7" t="s">
        <v>46</v>
      </c>
      <c r="C24" s="36">
        <v>-2177</v>
      </c>
    </row>
    <row r="25" spans="1:9" x14ac:dyDescent="0.2">
      <c r="A25" s="7"/>
      <c r="B25" s="7" t="s">
        <v>41</v>
      </c>
      <c r="C25" s="36">
        <v>-6959</v>
      </c>
    </row>
    <row r="26" spans="1:9" x14ac:dyDescent="0.2">
      <c r="A26" s="7"/>
      <c r="B26" s="7"/>
      <c r="C26" s="7"/>
      <c r="D26" s="7">
        <f>SUM(C16:C25)</f>
        <v>-23204.010000000002</v>
      </c>
      <c r="E26" s="36">
        <f>C6</f>
        <v>7957</v>
      </c>
      <c r="F26" s="83">
        <v>212219.02</v>
      </c>
    </row>
    <row r="27" spans="1:9" x14ac:dyDescent="0.2">
      <c r="A27" s="7"/>
      <c r="B27" s="7"/>
      <c r="C27" s="7"/>
      <c r="I27" s="39"/>
    </row>
    <row r="29" spans="1:9" x14ac:dyDescent="0.2">
      <c r="A29" s="80" t="s">
        <v>64</v>
      </c>
      <c r="B29" s="80"/>
      <c r="C29" s="80"/>
      <c r="D29" s="80"/>
      <c r="E29" s="80"/>
      <c r="F29" s="80"/>
    </row>
    <row r="30" spans="1:9" x14ac:dyDescent="0.2">
      <c r="A30" s="80"/>
      <c r="B30" s="77" t="s">
        <v>65</v>
      </c>
      <c r="C30" s="77">
        <v>-291.2</v>
      </c>
      <c r="D30" s="81"/>
      <c r="E30" s="81"/>
      <c r="F30" s="80"/>
    </row>
    <row r="31" spans="1:9" x14ac:dyDescent="0.2">
      <c r="A31" s="80"/>
      <c r="B31" s="77" t="s">
        <v>66</v>
      </c>
      <c r="C31" s="77">
        <v>-72.8</v>
      </c>
      <c r="D31" s="80"/>
      <c r="E31" s="80"/>
      <c r="F31" s="80"/>
    </row>
    <row r="32" spans="1:9" x14ac:dyDescent="0.2">
      <c r="A32" s="80"/>
      <c r="B32" s="77" t="s">
        <v>75</v>
      </c>
      <c r="C32" s="77">
        <v>-24.19</v>
      </c>
      <c r="D32" s="80"/>
      <c r="E32" s="80"/>
      <c r="F32" s="80"/>
    </row>
    <row r="33" spans="1:6 16366:16366" x14ac:dyDescent="0.2">
      <c r="A33" s="80"/>
      <c r="B33" s="77" t="s">
        <v>76</v>
      </c>
      <c r="C33" s="77">
        <v>-2479.1999999999998</v>
      </c>
      <c r="D33" s="80"/>
      <c r="E33" s="80"/>
      <c r="F33" s="80"/>
    </row>
    <row r="34" spans="1:6 16366:16366" x14ac:dyDescent="0.2">
      <c r="A34" s="80"/>
      <c r="B34" s="77" t="s">
        <v>77</v>
      </c>
      <c r="C34" s="77"/>
      <c r="D34" s="87" t="s">
        <v>87</v>
      </c>
      <c r="E34" s="80"/>
      <c r="F34" s="80"/>
    </row>
    <row r="35" spans="1:6 16366:16366" x14ac:dyDescent="0.2">
      <c r="A35" s="80"/>
      <c r="B35" s="77" t="s">
        <v>70</v>
      </c>
      <c r="C35" s="77">
        <v>-79.2</v>
      </c>
      <c r="D35" s="80"/>
      <c r="E35" s="80"/>
      <c r="F35" s="80"/>
    </row>
    <row r="36" spans="1:6 16366:16366" x14ac:dyDescent="0.2">
      <c r="A36" s="80"/>
      <c r="B36" s="77" t="s">
        <v>67</v>
      </c>
      <c r="C36" s="77">
        <v>-200</v>
      </c>
      <c r="D36" s="81"/>
      <c r="E36" s="81"/>
      <c r="F36" s="80"/>
    </row>
    <row r="37" spans="1:6 16366:16366" x14ac:dyDescent="0.2">
      <c r="A37" s="80"/>
      <c r="B37" s="80"/>
      <c r="C37" s="80"/>
      <c r="D37" s="77">
        <f>SUM(C30:C36)</f>
        <v>-3146.5899999999997</v>
      </c>
      <c r="E37" s="77">
        <v>2851.66</v>
      </c>
      <c r="F37" s="82">
        <f>SUM(F26+D37+E37)</f>
        <v>211924.09</v>
      </c>
    </row>
    <row r="39" spans="1:6 16366:16366" x14ac:dyDescent="0.2">
      <c r="A39" t="s">
        <v>71</v>
      </c>
      <c r="B39" t="s">
        <v>89</v>
      </c>
      <c r="XEL39">
        <f>SUM(A39:XEK39)</f>
        <v>0</v>
      </c>
    </row>
    <row r="40" spans="1:6 16366:16366" x14ac:dyDescent="0.2">
      <c r="B40" s="6" t="s">
        <v>86</v>
      </c>
      <c r="C40" s="15">
        <v>-6300</v>
      </c>
    </row>
    <row r="41" spans="1:6 16366:16366" x14ac:dyDescent="0.2">
      <c r="B41" s="6" t="s">
        <v>73</v>
      </c>
      <c r="C41" s="6">
        <v>-291.2</v>
      </c>
    </row>
    <row r="42" spans="1:6 16366:16366" x14ac:dyDescent="0.2">
      <c r="B42" s="6" t="s">
        <v>74</v>
      </c>
      <c r="C42" s="6">
        <v>-72.8</v>
      </c>
    </row>
    <row r="43" spans="1:6 16366:16366" x14ac:dyDescent="0.2">
      <c r="B43" s="6" t="s">
        <v>85</v>
      </c>
      <c r="C43" s="84">
        <v>-2772</v>
      </c>
    </row>
    <row r="44" spans="1:6 16366:16366" x14ac:dyDescent="0.2">
      <c r="B44" s="6" t="s">
        <v>78</v>
      </c>
      <c r="C44" s="6">
        <v>-150</v>
      </c>
    </row>
    <row r="45" spans="1:6 16366:16366" x14ac:dyDescent="0.2">
      <c r="B45" s="6" t="s">
        <v>79</v>
      </c>
      <c r="C45" s="6">
        <v>-31.09</v>
      </c>
    </row>
    <row r="46" spans="1:6 16366:16366" x14ac:dyDescent="0.2">
      <c r="B46" s="6" t="s">
        <v>80</v>
      </c>
      <c r="C46" s="84">
        <v>-1575</v>
      </c>
    </row>
    <row r="47" spans="1:6 16366:16366" x14ac:dyDescent="0.2">
      <c r="B47" s="6" t="s">
        <v>97</v>
      </c>
      <c r="C47" s="84">
        <v>-4800</v>
      </c>
    </row>
    <row r="48" spans="1:6 16366:16366" x14ac:dyDescent="0.2">
      <c r="B48" s="6" t="s">
        <v>81</v>
      </c>
      <c r="C48" s="84">
        <v>-2106</v>
      </c>
    </row>
    <row r="49" spans="1:6 16369:16369" x14ac:dyDescent="0.2">
      <c r="D49" s="25">
        <f>SUM(C40:C48)</f>
        <v>-18098.09</v>
      </c>
      <c r="E49" s="6">
        <v>0</v>
      </c>
      <c r="F49" s="85">
        <f>+F37+D49</f>
        <v>193826</v>
      </c>
    </row>
    <row r="51" spans="1:6 16369:16369" x14ac:dyDescent="0.2">
      <c r="A51" t="s">
        <v>82</v>
      </c>
      <c r="XEO51">
        <f>SUM(A51:XEN51)</f>
        <v>0</v>
      </c>
    </row>
    <row r="64" spans="1:6 16369:16369" ht="23" customHeight="1" x14ac:dyDescent="0.2"/>
    <row r="76" ht="16" customHeight="1" x14ac:dyDescent="0.2"/>
  </sheetData>
  <phoneticPr fontId="3" type="noConversion"/>
  <pageMargins left="0.25" right="0.25" top="0.75" bottom="0.75" header="0.3" footer="0.3"/>
  <pageSetup paperSize="9" scale="9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E8B9-F2C5-BC40-A530-2E800EB56633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9C2CB-CCAA-F340-AA0A-B66FEBC1DBA8}">
  <sheetPr>
    <pageSetUpPr fitToPage="1"/>
  </sheetPr>
  <dimension ref="A1:J32"/>
  <sheetViews>
    <sheetView topLeftCell="A18" zoomScale="180" zoomScaleNormal="120" workbookViewId="0">
      <selection activeCell="I26" sqref="I26"/>
    </sheetView>
  </sheetViews>
  <sheetFormatPr baseColWidth="10" defaultRowHeight="16" x14ac:dyDescent="0.2"/>
  <cols>
    <col min="1" max="1" width="15.6640625" customWidth="1"/>
    <col min="2" max="2" width="35.83203125" bestFit="1" customWidth="1"/>
    <col min="3" max="3" width="12.1640625" customWidth="1"/>
    <col min="4" max="4" width="13.6640625" bestFit="1" customWidth="1"/>
    <col min="5" max="5" width="0.33203125" hidden="1" customWidth="1"/>
    <col min="6" max="6" width="0.1640625" hidden="1" customWidth="1"/>
    <col min="7" max="7" width="0.5" hidden="1" customWidth="1"/>
    <col min="8" max="8" width="10.83203125" hidden="1" customWidth="1"/>
    <col min="9" max="9" width="13.6640625" style="51" customWidth="1"/>
    <col min="10" max="10" width="13.5" customWidth="1"/>
  </cols>
  <sheetData>
    <row r="1" spans="1:10" s="4" customFormat="1" ht="24" x14ac:dyDescent="0.3">
      <c r="A1" s="4" t="s">
        <v>59</v>
      </c>
      <c r="I1" s="69"/>
    </row>
    <row r="2" spans="1:10" ht="44" customHeight="1" x14ac:dyDescent="0.2">
      <c r="B2" s="1"/>
      <c r="C2" s="1" t="s">
        <v>56</v>
      </c>
      <c r="D2" s="48" t="s">
        <v>55</v>
      </c>
      <c r="E2" s="90" t="s">
        <v>16</v>
      </c>
      <c r="F2" s="91"/>
      <c r="G2" s="91"/>
      <c r="I2" s="56" t="s">
        <v>88</v>
      </c>
      <c r="J2" s="26" t="s">
        <v>57</v>
      </c>
    </row>
    <row r="3" spans="1:10" ht="44" customHeight="1" x14ac:dyDescent="0.2">
      <c r="A3" s="51" t="s">
        <v>60</v>
      </c>
      <c r="B3" s="51"/>
      <c r="C3" s="52">
        <v>50040</v>
      </c>
      <c r="D3" s="53">
        <v>20000</v>
      </c>
      <c r="E3" s="54"/>
      <c r="F3" s="55"/>
      <c r="G3" s="55"/>
      <c r="H3" s="22"/>
      <c r="I3" s="56">
        <v>18000</v>
      </c>
      <c r="J3" s="57">
        <v>21000</v>
      </c>
    </row>
    <row r="4" spans="1:10" ht="44" customHeight="1" x14ac:dyDescent="0.2">
      <c r="A4" s="1"/>
      <c r="B4" s="1"/>
      <c r="C4" s="1"/>
      <c r="D4" s="48"/>
      <c r="E4" s="33"/>
      <c r="F4" s="34"/>
      <c r="G4" s="34"/>
      <c r="I4" s="56"/>
      <c r="J4" s="26"/>
    </row>
    <row r="5" spans="1:10" ht="44" customHeight="1" x14ac:dyDescent="0.2">
      <c r="A5" s="1" t="s">
        <v>3</v>
      </c>
      <c r="B5" s="1"/>
      <c r="C5" s="1"/>
      <c r="D5" s="48"/>
      <c r="E5" s="33"/>
      <c r="F5" s="34"/>
      <c r="G5" s="34"/>
      <c r="I5" s="56"/>
      <c r="J5" s="26"/>
    </row>
    <row r="6" spans="1:10" x14ac:dyDescent="0.2">
      <c r="B6" t="s">
        <v>58</v>
      </c>
      <c r="C6" s="47">
        <v>5231</v>
      </c>
      <c r="D6" s="49">
        <v>5500</v>
      </c>
      <c r="E6" s="35"/>
      <c r="F6" s="92"/>
      <c r="G6" s="93"/>
      <c r="H6" s="93"/>
      <c r="I6" s="70">
        <v>5000</v>
      </c>
      <c r="J6" s="47">
        <v>5000</v>
      </c>
    </row>
    <row r="7" spans="1:10" x14ac:dyDescent="0.2">
      <c r="B7" t="s">
        <v>14</v>
      </c>
      <c r="C7">
        <v>120</v>
      </c>
      <c r="D7">
        <v>100</v>
      </c>
      <c r="E7" s="19" t="s">
        <v>36</v>
      </c>
      <c r="I7" s="51">
        <v>120</v>
      </c>
      <c r="J7">
        <v>135</v>
      </c>
    </row>
    <row r="8" spans="1:10" x14ac:dyDescent="0.2">
      <c r="B8" t="s">
        <v>11</v>
      </c>
      <c r="C8">
        <v>1393</v>
      </c>
      <c r="D8">
        <v>3000</v>
      </c>
      <c r="E8" s="19" t="s">
        <v>18</v>
      </c>
      <c r="I8" s="51">
        <v>1700</v>
      </c>
      <c r="J8">
        <v>1800</v>
      </c>
    </row>
    <row r="9" spans="1:10" x14ac:dyDescent="0.2">
      <c r="B9" t="s">
        <v>12</v>
      </c>
      <c r="C9">
        <v>403</v>
      </c>
      <c r="D9">
        <v>200</v>
      </c>
      <c r="E9" s="19" t="s">
        <v>38</v>
      </c>
      <c r="I9" s="51">
        <v>576</v>
      </c>
      <c r="J9">
        <v>650</v>
      </c>
    </row>
    <row r="10" spans="1:10" x14ac:dyDescent="0.2">
      <c r="B10" t="s">
        <v>15</v>
      </c>
      <c r="C10">
        <v>552</v>
      </c>
      <c r="D10">
        <v>552</v>
      </c>
      <c r="E10" s="19"/>
      <c r="I10" s="51">
        <v>600</v>
      </c>
      <c r="J10">
        <v>620</v>
      </c>
    </row>
    <row r="11" spans="1:10" x14ac:dyDescent="0.2">
      <c r="B11" t="s">
        <v>63</v>
      </c>
      <c r="E11" s="19"/>
      <c r="I11" s="51">
        <v>2500</v>
      </c>
    </row>
    <row r="12" spans="1:10" x14ac:dyDescent="0.2">
      <c r="B12" t="s">
        <v>17</v>
      </c>
      <c r="C12">
        <v>432</v>
      </c>
      <c r="D12">
        <v>430</v>
      </c>
      <c r="E12" s="19"/>
      <c r="I12" s="51">
        <v>620</v>
      </c>
      <c r="J12">
        <v>620</v>
      </c>
    </row>
    <row r="13" spans="1:10" x14ac:dyDescent="0.2">
      <c r="B13" t="s">
        <v>19</v>
      </c>
      <c r="C13">
        <v>120</v>
      </c>
      <c r="D13">
        <v>120</v>
      </c>
      <c r="E13" s="19"/>
      <c r="I13" s="51">
        <v>130</v>
      </c>
      <c r="J13">
        <v>135</v>
      </c>
    </row>
    <row r="14" spans="1:10" x14ac:dyDescent="0.2">
      <c r="B14" t="s">
        <v>20</v>
      </c>
      <c r="C14">
        <v>956</v>
      </c>
      <c r="D14">
        <v>956</v>
      </c>
      <c r="E14" s="19"/>
      <c r="I14" s="51">
        <v>750</v>
      </c>
      <c r="J14">
        <v>800</v>
      </c>
    </row>
    <row r="15" spans="1:10" x14ac:dyDescent="0.2">
      <c r="B15" t="s">
        <v>21</v>
      </c>
      <c r="C15">
        <v>246</v>
      </c>
      <c r="D15">
        <v>292</v>
      </c>
      <c r="E15" s="19"/>
      <c r="I15" s="51">
        <v>300</v>
      </c>
      <c r="J15">
        <v>300</v>
      </c>
    </row>
    <row r="16" spans="1:10" x14ac:dyDescent="0.2">
      <c r="B16" t="s">
        <v>23</v>
      </c>
      <c r="C16">
        <v>694</v>
      </c>
      <c r="D16">
        <v>500</v>
      </c>
      <c r="E16" s="19"/>
      <c r="I16" s="51">
        <v>150</v>
      </c>
      <c r="J16">
        <v>200</v>
      </c>
    </row>
    <row r="17" spans="1:10" x14ac:dyDescent="0.2">
      <c r="B17" t="s">
        <v>24</v>
      </c>
      <c r="C17">
        <v>100</v>
      </c>
      <c r="D17">
        <v>50</v>
      </c>
      <c r="E17" s="19"/>
      <c r="I17" s="51">
        <v>100</v>
      </c>
      <c r="J17">
        <v>100</v>
      </c>
    </row>
    <row r="18" spans="1:10" x14ac:dyDescent="0.2">
      <c r="B18" t="s">
        <v>25</v>
      </c>
      <c r="C18">
        <v>2570</v>
      </c>
      <c r="D18">
        <v>2800</v>
      </c>
      <c r="E18" s="19"/>
      <c r="I18" s="51">
        <v>2800</v>
      </c>
      <c r="J18">
        <v>3000</v>
      </c>
    </row>
    <row r="19" spans="1:10" x14ac:dyDescent="0.2">
      <c r="B19" t="s">
        <v>26</v>
      </c>
      <c r="C19">
        <v>150</v>
      </c>
      <c r="D19">
        <v>150</v>
      </c>
      <c r="E19" s="19"/>
      <c r="I19" s="51">
        <v>250</v>
      </c>
      <c r="J19">
        <v>250</v>
      </c>
    </row>
    <row r="20" spans="1:10" x14ac:dyDescent="0.2">
      <c r="B20" t="s">
        <v>27</v>
      </c>
      <c r="C20">
        <v>1000</v>
      </c>
      <c r="D20">
        <v>1700</v>
      </c>
      <c r="E20" s="19" t="s">
        <v>39</v>
      </c>
      <c r="I20" s="51">
        <v>1000</v>
      </c>
      <c r="J20">
        <v>1000</v>
      </c>
    </row>
    <row r="21" spans="1:10" x14ac:dyDescent="0.2">
      <c r="B21" t="s">
        <v>7</v>
      </c>
      <c r="C21">
        <v>200</v>
      </c>
      <c r="D21">
        <v>200</v>
      </c>
      <c r="E21" s="19"/>
      <c r="I21" s="51">
        <v>225</v>
      </c>
      <c r="J21">
        <v>225</v>
      </c>
    </row>
    <row r="22" spans="1:10" x14ac:dyDescent="0.2">
      <c r="B22" t="s">
        <v>29</v>
      </c>
      <c r="C22">
        <v>0</v>
      </c>
      <c r="D22">
        <v>0</v>
      </c>
      <c r="E22" s="19"/>
      <c r="I22" s="51">
        <v>0</v>
      </c>
      <c r="J22">
        <v>2000</v>
      </c>
    </row>
    <row r="23" spans="1:10" x14ac:dyDescent="0.2">
      <c r="B23" t="s">
        <v>31</v>
      </c>
      <c r="C23">
        <v>35</v>
      </c>
      <c r="D23">
        <v>35</v>
      </c>
      <c r="E23" s="19"/>
      <c r="I23" s="51">
        <v>35</v>
      </c>
      <c r="J23">
        <v>35</v>
      </c>
    </row>
    <row r="24" spans="1:10" x14ac:dyDescent="0.2">
      <c r="B24" t="s">
        <v>34</v>
      </c>
      <c r="C24">
        <v>200</v>
      </c>
      <c r="D24">
        <v>300</v>
      </c>
      <c r="E24" s="19" t="s">
        <v>37</v>
      </c>
      <c r="I24" s="51">
        <v>250</v>
      </c>
      <c r="J24">
        <v>250</v>
      </c>
    </row>
    <row r="25" spans="1:10" x14ac:dyDescent="0.2">
      <c r="B25" t="s">
        <v>35</v>
      </c>
      <c r="C25">
        <v>90</v>
      </c>
      <c r="D25">
        <v>89</v>
      </c>
      <c r="E25" s="19"/>
      <c r="I25" s="51">
        <v>90</v>
      </c>
      <c r="J25">
        <v>95</v>
      </c>
    </row>
    <row r="26" spans="1:10" x14ac:dyDescent="0.2">
      <c r="D26" s="41">
        <f>SUM(D6:D25)</f>
        <v>16974</v>
      </c>
      <c r="E26" s="71"/>
      <c r="F26" s="41"/>
      <c r="G26" s="41"/>
      <c r="H26" s="41"/>
      <c r="I26" s="72">
        <f>SUM(I6:I25)</f>
        <v>17196</v>
      </c>
    </row>
    <row r="27" spans="1:10" x14ac:dyDescent="0.2">
      <c r="A27" s="21" t="s">
        <v>32</v>
      </c>
      <c r="B27" s="2"/>
      <c r="C27" s="2"/>
      <c r="D27" s="2"/>
      <c r="E27" s="20"/>
      <c r="F27" s="2"/>
      <c r="G27" s="2"/>
    </row>
    <row r="28" spans="1:10" x14ac:dyDescent="0.2">
      <c r="A28" s="2"/>
      <c r="B28" s="2" t="s">
        <v>13</v>
      </c>
      <c r="C28" s="2"/>
      <c r="D28" s="2">
        <v>300</v>
      </c>
      <c r="E28" s="20" t="s">
        <v>30</v>
      </c>
      <c r="F28" s="2"/>
      <c r="G28" s="2"/>
      <c r="I28" s="51">
        <v>300</v>
      </c>
    </row>
    <row r="29" spans="1:10" x14ac:dyDescent="0.2">
      <c r="A29" s="2"/>
      <c r="B29" s="2" t="s">
        <v>22</v>
      </c>
      <c r="C29" s="2"/>
      <c r="D29" s="2">
        <v>240</v>
      </c>
      <c r="E29" s="20"/>
      <c r="F29" s="2"/>
      <c r="G29" s="2"/>
      <c r="I29" s="51">
        <v>240</v>
      </c>
    </row>
    <row r="30" spans="1:10" x14ac:dyDescent="0.2">
      <c r="A30" s="2"/>
      <c r="B30" s="2" t="s">
        <v>28</v>
      </c>
      <c r="C30" s="2"/>
      <c r="D30" s="2">
        <v>100</v>
      </c>
      <c r="E30" s="20"/>
      <c r="F30" s="2"/>
      <c r="G30" s="2"/>
      <c r="I30" s="51">
        <v>100</v>
      </c>
    </row>
    <row r="31" spans="1:10" x14ac:dyDescent="0.2">
      <c r="A31" s="2"/>
      <c r="B31" s="2" t="s">
        <v>40</v>
      </c>
      <c r="C31" s="50">
        <v>13100</v>
      </c>
      <c r="D31" s="2"/>
      <c r="E31" s="20"/>
      <c r="F31" s="2"/>
      <c r="G31" s="2"/>
      <c r="I31" s="73">
        <v>85000</v>
      </c>
    </row>
    <row r="32" spans="1:10" x14ac:dyDescent="0.2">
      <c r="A32" s="2"/>
      <c r="B32" s="2" t="s">
        <v>33</v>
      </c>
      <c r="C32" s="2"/>
      <c r="D32" s="2">
        <v>24900</v>
      </c>
      <c r="E32" s="20"/>
      <c r="F32" s="2"/>
      <c r="G32" s="2"/>
      <c r="I32" s="73">
        <v>24900</v>
      </c>
    </row>
  </sheetData>
  <mergeCells count="2">
    <mergeCell ref="E2:G2"/>
    <mergeCell ref="F6:H6"/>
  </mergeCells>
  <pageMargins left="0.7" right="0.7" top="0.75" bottom="0.75" header="0.3" footer="0.3"/>
  <pageSetup paperSize="9" scale="81" orientation="landscape" horizontalDpi="0" verticalDpi="0" copies="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77B99-3D73-4B4C-8548-F11D35EAC08E}">
  <sheetPr>
    <pageSetUpPr fitToPage="1"/>
  </sheetPr>
  <dimension ref="A1:R28"/>
  <sheetViews>
    <sheetView zoomScaleNormal="100" workbookViewId="0">
      <selection activeCell="F20" sqref="F20"/>
    </sheetView>
  </sheetViews>
  <sheetFormatPr baseColWidth="10" defaultRowHeight="16" x14ac:dyDescent="0.2"/>
  <cols>
    <col min="3" max="5" width="11.5" bestFit="1" customWidth="1"/>
    <col min="6" max="6" width="12.33203125" bestFit="1" customWidth="1"/>
    <col min="7" max="7" width="11.5" bestFit="1" customWidth="1"/>
    <col min="8" max="8" width="12.1640625" bestFit="1" customWidth="1"/>
    <col min="9" max="15" width="11.5" bestFit="1" customWidth="1"/>
    <col min="16" max="16" width="12.6640625" customWidth="1"/>
    <col min="17" max="17" width="15.5" bestFit="1" customWidth="1"/>
  </cols>
  <sheetData>
    <row r="1" spans="1:18" ht="21" x14ac:dyDescent="0.25">
      <c r="A1" s="18" t="s">
        <v>9</v>
      </c>
      <c r="H1" s="17"/>
      <c r="I1" s="1"/>
      <c r="K1" s="1"/>
      <c r="L1" s="1"/>
      <c r="M1" s="1"/>
    </row>
    <row r="4" spans="1:18" x14ac:dyDescent="0.2">
      <c r="A4" s="11" t="s">
        <v>43</v>
      </c>
      <c r="B4" s="7"/>
      <c r="C4" s="7" t="s">
        <v>4</v>
      </c>
      <c r="D4" s="7"/>
      <c r="E4" s="7"/>
      <c r="F4" s="11" t="s">
        <v>72</v>
      </c>
      <c r="G4" s="7"/>
      <c r="H4" s="7"/>
      <c r="I4" s="7"/>
      <c r="J4" s="7"/>
      <c r="K4" s="28"/>
      <c r="L4" s="7"/>
      <c r="M4" s="7"/>
      <c r="N4" s="7"/>
      <c r="O4" s="7"/>
    </row>
    <row r="5" spans="1:18" x14ac:dyDescent="0.2">
      <c r="A5" s="8"/>
      <c r="B5" s="7"/>
      <c r="C5" s="7"/>
      <c r="D5" s="8">
        <v>45017</v>
      </c>
      <c r="E5" s="8">
        <v>45047</v>
      </c>
      <c r="F5" s="8">
        <v>45078</v>
      </c>
      <c r="G5" s="8">
        <v>45108</v>
      </c>
      <c r="H5" s="8">
        <v>45139</v>
      </c>
      <c r="I5" s="8">
        <v>45170</v>
      </c>
      <c r="J5" s="8">
        <v>45200</v>
      </c>
      <c r="K5" s="8">
        <v>45231</v>
      </c>
      <c r="L5" s="8">
        <v>45261</v>
      </c>
      <c r="M5" s="8">
        <v>45292</v>
      </c>
      <c r="N5" s="8">
        <v>45323</v>
      </c>
      <c r="O5" s="8">
        <v>45352</v>
      </c>
    </row>
    <row r="6" spans="1:18" x14ac:dyDescent="0.2">
      <c r="A6" s="7" t="s">
        <v>6</v>
      </c>
      <c r="B6" s="7"/>
      <c r="C6" s="40">
        <v>22466.03</v>
      </c>
      <c r="D6" s="13">
        <f>+C11</f>
        <v>22466.03</v>
      </c>
      <c r="E6" s="13">
        <f>+D11</f>
        <v>29388.28</v>
      </c>
      <c r="F6" s="13">
        <f>+E11</f>
        <v>29093.35</v>
      </c>
      <c r="G6" s="13"/>
      <c r="H6" s="13"/>
      <c r="I6" s="13"/>
      <c r="J6" s="13"/>
      <c r="K6" s="13"/>
      <c r="L6" s="29"/>
      <c r="M6" s="7"/>
      <c r="N6" s="7"/>
      <c r="O6" s="7"/>
      <c r="P6" s="38"/>
    </row>
    <row r="7" spans="1:18" x14ac:dyDescent="0.2">
      <c r="A7" s="7" t="s">
        <v>2</v>
      </c>
      <c r="B7" s="7"/>
      <c r="C7" s="7"/>
      <c r="D7" s="13">
        <f>+'cash book'!E26</f>
        <v>7957</v>
      </c>
      <c r="E7" s="13">
        <v>2851.66</v>
      </c>
      <c r="F7" s="13">
        <v>0</v>
      </c>
      <c r="G7" s="13"/>
      <c r="H7" s="13"/>
      <c r="I7" s="13"/>
      <c r="J7" s="13"/>
      <c r="K7" s="13"/>
      <c r="L7" s="7"/>
      <c r="M7" s="7"/>
      <c r="N7" s="7"/>
      <c r="O7" s="7"/>
      <c r="P7" s="30"/>
    </row>
    <row r="8" spans="1:18" x14ac:dyDescent="0.2">
      <c r="A8" s="58" t="s">
        <v>3</v>
      </c>
      <c r="B8" s="58"/>
      <c r="C8" s="22"/>
      <c r="D8" s="40">
        <v>-22664.01</v>
      </c>
      <c r="E8" s="7">
        <v>-3146.59</v>
      </c>
      <c r="F8" s="59">
        <f>+'cash book'!D49</f>
        <v>-18098.09</v>
      </c>
      <c r="G8" s="59"/>
      <c r="H8" s="59"/>
      <c r="I8" s="22"/>
      <c r="J8" s="22"/>
      <c r="K8" s="22"/>
      <c r="L8" s="60"/>
      <c r="M8" s="61"/>
      <c r="N8" s="65"/>
      <c r="O8" s="62"/>
      <c r="P8" s="30"/>
      <c r="Q8" s="30"/>
    </row>
    <row r="9" spans="1:18" s="6" customFormat="1" x14ac:dyDescent="0.2">
      <c r="A9" s="7" t="s">
        <v>84</v>
      </c>
      <c r="B9" s="7"/>
      <c r="C9" s="7"/>
      <c r="D9" s="13"/>
      <c r="E9" s="13"/>
      <c r="F9" s="13">
        <v>-2851.66</v>
      </c>
      <c r="G9" s="13"/>
      <c r="H9" s="13"/>
      <c r="I9" s="7"/>
      <c r="J9" s="7"/>
      <c r="K9" s="7"/>
      <c r="L9" s="37"/>
      <c r="M9" s="36"/>
      <c r="N9" s="7"/>
      <c r="O9" s="29"/>
      <c r="P9" s="25"/>
      <c r="Q9" s="25"/>
    </row>
    <row r="10" spans="1:18" x14ac:dyDescent="0.2">
      <c r="A10" s="63" t="s">
        <v>83</v>
      </c>
      <c r="B10" s="45"/>
      <c r="C10" s="45"/>
      <c r="D10" s="64">
        <v>21629.26</v>
      </c>
      <c r="E10" s="64"/>
      <c r="F10" s="13">
        <v>17584</v>
      </c>
      <c r="G10" s="64"/>
      <c r="H10" s="64"/>
      <c r="I10" s="64"/>
      <c r="J10" s="64"/>
      <c r="K10" s="64"/>
      <c r="L10" s="45"/>
      <c r="M10" s="45"/>
      <c r="N10" s="45"/>
      <c r="O10" s="45"/>
      <c r="P10" s="30"/>
    </row>
    <row r="11" spans="1:18" x14ac:dyDescent="0.2">
      <c r="A11" s="11" t="s">
        <v>5</v>
      </c>
      <c r="B11" s="7"/>
      <c r="C11" s="40">
        <f>SUM(C6:C10)</f>
        <v>22466.03</v>
      </c>
      <c r="D11" s="13">
        <f>SUM(D6:D10)</f>
        <v>29388.28</v>
      </c>
      <c r="E11" s="13">
        <f>SUM(E6:E10)</f>
        <v>29093.35</v>
      </c>
      <c r="F11" s="13">
        <f>SUM(F6:F10)</f>
        <v>25727.599999999999</v>
      </c>
      <c r="G11" s="13"/>
      <c r="H11" s="13"/>
      <c r="I11" s="13"/>
      <c r="J11" s="13"/>
      <c r="K11" s="13"/>
      <c r="L11" s="29"/>
      <c r="M11" s="7"/>
      <c r="N11" s="36"/>
      <c r="O11" s="7"/>
    </row>
    <row r="12" spans="1:18" x14ac:dyDescent="0.2">
      <c r="A12" s="6"/>
      <c r="B12" s="6"/>
      <c r="C12" s="6"/>
      <c r="D12" s="15"/>
      <c r="E12" s="15"/>
      <c r="F12" s="15"/>
      <c r="G12" s="15"/>
      <c r="H12" s="15"/>
      <c r="I12" s="15"/>
      <c r="J12" s="15"/>
      <c r="K12" s="15"/>
      <c r="L12" s="6"/>
      <c r="M12" s="6"/>
      <c r="N12" s="6"/>
      <c r="O12" s="6"/>
    </row>
    <row r="13" spans="1:18" x14ac:dyDescent="0.2">
      <c r="A13" s="76" t="s">
        <v>10</v>
      </c>
      <c r="B13" s="77"/>
      <c r="C13" s="77"/>
      <c r="D13" s="78">
        <v>45017</v>
      </c>
      <c r="E13" s="78">
        <v>45047</v>
      </c>
      <c r="F13" s="78">
        <v>45078</v>
      </c>
      <c r="G13" s="78">
        <v>45108</v>
      </c>
      <c r="H13" s="78">
        <v>45139</v>
      </c>
      <c r="I13" s="78">
        <v>45170</v>
      </c>
      <c r="J13" s="78">
        <v>45200</v>
      </c>
      <c r="K13" s="78">
        <v>45231</v>
      </c>
      <c r="L13" s="78">
        <v>45261</v>
      </c>
      <c r="M13" s="78">
        <v>45292</v>
      </c>
      <c r="N13" s="78">
        <v>45323</v>
      </c>
      <c r="O13" s="78">
        <v>45352</v>
      </c>
    </row>
    <row r="14" spans="1:18" x14ac:dyDescent="0.2">
      <c r="A14" s="9"/>
      <c r="B14" s="9"/>
      <c r="C14" s="9"/>
      <c r="D14" s="14"/>
      <c r="E14" s="14"/>
      <c r="F14" s="14"/>
      <c r="G14" s="14"/>
      <c r="H14" s="14"/>
      <c r="I14" s="14"/>
      <c r="J14" s="14"/>
      <c r="K14" s="14"/>
      <c r="L14" s="10"/>
      <c r="M14" s="10"/>
      <c r="N14" s="10"/>
      <c r="O14" s="10"/>
    </row>
    <row r="15" spans="1:18" x14ac:dyDescent="0.2">
      <c r="A15" s="9" t="s">
        <v>6</v>
      </c>
      <c r="B15" s="9"/>
      <c r="C15" s="66">
        <v>205000</v>
      </c>
      <c r="D15" s="14">
        <f>+C20</f>
        <v>205000</v>
      </c>
      <c r="E15" s="14">
        <f>+D20</f>
        <v>182830.74</v>
      </c>
      <c r="F15" s="14">
        <f>+E20</f>
        <v>182830.74</v>
      </c>
      <c r="G15" s="14"/>
      <c r="H15" s="14"/>
      <c r="I15" s="14"/>
      <c r="J15" s="14"/>
      <c r="K15" s="14"/>
      <c r="L15" s="31"/>
      <c r="M15" s="31"/>
      <c r="N15" s="31"/>
      <c r="O15" s="31"/>
    </row>
    <row r="16" spans="1:18" x14ac:dyDescent="0.2">
      <c r="A16" s="9" t="s">
        <v>2</v>
      </c>
      <c r="B16" s="9"/>
      <c r="C16" s="9"/>
      <c r="D16" s="14"/>
      <c r="E16" s="14"/>
      <c r="F16" s="14"/>
      <c r="G16" s="14"/>
      <c r="H16" s="14"/>
      <c r="I16" s="14"/>
      <c r="J16" s="14"/>
      <c r="K16" s="14"/>
      <c r="L16" s="9"/>
      <c r="M16" s="9"/>
      <c r="N16" s="9"/>
      <c r="O16" s="9"/>
      <c r="P16" s="30"/>
      <c r="R16" s="30"/>
    </row>
    <row r="17" spans="1:17" x14ac:dyDescent="0.2">
      <c r="A17" s="9" t="s">
        <v>3</v>
      </c>
      <c r="B17" s="9"/>
      <c r="C17" s="9"/>
      <c r="D17" s="14">
        <v>-540</v>
      </c>
      <c r="E17" s="14"/>
      <c r="F17" s="14"/>
      <c r="G17" s="14"/>
      <c r="H17" s="14"/>
      <c r="I17" s="14"/>
      <c r="J17" s="14"/>
      <c r="K17" s="14"/>
      <c r="L17" s="9"/>
      <c r="M17" s="9"/>
      <c r="N17" s="9"/>
      <c r="O17" s="9"/>
    </row>
    <row r="18" spans="1:17" x14ac:dyDescent="0.2">
      <c r="A18" s="9" t="s">
        <v>95</v>
      </c>
      <c r="B18" s="9"/>
      <c r="C18" s="9"/>
      <c r="D18" s="14">
        <v>-21629.26</v>
      </c>
      <c r="E18" s="14"/>
      <c r="F18" s="16">
        <v>-17584</v>
      </c>
      <c r="G18" s="14"/>
      <c r="H18" s="14"/>
      <c r="I18" s="14"/>
      <c r="J18" s="14"/>
      <c r="K18" s="27"/>
      <c r="L18" s="9"/>
      <c r="M18" s="9"/>
      <c r="N18" s="9"/>
      <c r="O18" s="9"/>
    </row>
    <row r="19" spans="1:17" x14ac:dyDescent="0.2">
      <c r="A19" s="9" t="s">
        <v>96</v>
      </c>
      <c r="B19" s="9"/>
      <c r="C19" s="66"/>
      <c r="D19" s="86"/>
      <c r="E19" s="86"/>
      <c r="F19" s="86">
        <v>2851.66</v>
      </c>
      <c r="G19" s="86"/>
      <c r="H19" s="86"/>
      <c r="I19" s="86"/>
      <c r="J19" s="86"/>
      <c r="K19" s="86"/>
      <c r="L19" s="86"/>
      <c r="M19" s="86"/>
      <c r="N19" s="31"/>
      <c r="O19" s="31"/>
      <c r="P19" s="30"/>
      <c r="Q19" s="30"/>
    </row>
    <row r="20" spans="1:17" s="1" customFormat="1" x14ac:dyDescent="0.2">
      <c r="A20" s="12" t="s">
        <v>5</v>
      </c>
      <c r="B20" s="12"/>
      <c r="C20" s="67">
        <f>SUM(C15:C19)</f>
        <v>205000</v>
      </c>
      <c r="D20" s="32">
        <f>SUM(D15:D18)</f>
        <v>182830.74</v>
      </c>
      <c r="E20" s="32">
        <f>SUM(E15:E19)</f>
        <v>182830.74</v>
      </c>
      <c r="F20" s="32">
        <f>SUM(F15:F19)</f>
        <v>168098.4</v>
      </c>
      <c r="G20" s="12"/>
      <c r="H20" s="12"/>
      <c r="I20" s="12"/>
      <c r="J20" s="12"/>
      <c r="K20" s="12"/>
      <c r="L20" s="12"/>
      <c r="M20" s="12"/>
      <c r="N20" s="12"/>
      <c r="O20" s="12"/>
    </row>
    <row r="21" spans="1:17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25"/>
      <c r="L21" s="6"/>
      <c r="M21" s="6"/>
      <c r="N21" s="6"/>
      <c r="O21" s="6"/>
    </row>
    <row r="23" spans="1:17" s="1" customFormat="1" x14ac:dyDescent="0.2">
      <c r="A23" s="1" t="s">
        <v>8</v>
      </c>
      <c r="C23" s="68">
        <f>+C11+C20</f>
        <v>227466.03</v>
      </c>
      <c r="D23" s="23">
        <f>+D11+D20</f>
        <v>212219.02</v>
      </c>
      <c r="E23" s="23">
        <f>+E11+E20</f>
        <v>211924.09</v>
      </c>
      <c r="F23" s="23">
        <f>+F11+F20</f>
        <v>193826</v>
      </c>
      <c r="G23" s="23"/>
      <c r="H23" s="23"/>
      <c r="I23" s="23"/>
      <c r="J23" s="23"/>
      <c r="K23" s="23"/>
      <c r="L23" s="23"/>
      <c r="M23" s="23"/>
      <c r="N23" s="23"/>
      <c r="O23" s="23"/>
    </row>
    <row r="28" spans="1:17" x14ac:dyDescent="0.2">
      <c r="B28" s="24"/>
    </row>
  </sheetData>
  <pageMargins left="0.7" right="0.7" top="0.75" bottom="0.75" header="0.3" footer="0.3"/>
  <pageSetup paperSize="9" scale="6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cash book</vt:lpstr>
      <vt:lpstr>Half year stmt</vt:lpstr>
      <vt:lpstr>Budget</vt:lpstr>
      <vt:lpstr>bank reconciliation</vt:lpstr>
      <vt:lpstr>'bank reconciliation'!Print_Area</vt:lpstr>
      <vt:lpstr>Budget!Print_Area</vt:lpstr>
      <vt:lpstr>'cash book'!Print_Area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bendall</dc:creator>
  <cp:lastModifiedBy>leona bendall</cp:lastModifiedBy>
  <cp:lastPrinted>2023-06-19T08:30:44Z</cp:lastPrinted>
  <dcterms:created xsi:type="dcterms:W3CDTF">2022-06-04T15:25:48Z</dcterms:created>
  <dcterms:modified xsi:type="dcterms:W3CDTF">2023-06-23T07:16:33Z</dcterms:modified>
</cp:coreProperties>
</file>