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<sst xmlns="http://schemas.openxmlformats.org/spreadsheetml/2006/main" count="47" uniqueCount="40">
  <si>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</si>
  <si>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</si>
  <si>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</si>
  <si>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</si>
  <si>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</si>
  <si>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</si>
  <si>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</si>
  <si>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</si>
  <si>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</si>
  <si>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</si>
  <si>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</si>
  <si>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</si>
  <si>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</si>
  <si>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</si>
  <si>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</si>
  <si>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</si>
  <si>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</si>
  <si>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</si>
  <si>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</si>
  <si>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</si>
  <si>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</si>
  <si>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</si>
  <si>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</si>
  <si>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</si>
  <si>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</si>
  <si>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</si>
  <si>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</si>
  <si>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</si>
  <si>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</si>
  <si>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</si>
  <si>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</si>
  <si>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PAILTON PARISH COUNCIL</t>
  </si>
  <si>
    <t>WARWICKSHIRE</t>
  </si>
  <si>
    <t>2019/2020</t>
  </si>
  <si>
    <t>2020/2021</t>
  </si>
  <si>
    <t>RECIVED £525,00 PWLB FOR PURCHASE OR COMMUNITY ASSETT WHITE LION PUBLIC HOUSE. £48,000 TAX RECLAIM ON PURCHSE</t>
  </si>
  <si>
    <t>LOAN REPAYMENT TO PWLB</t>
  </si>
  <si>
    <t>WHITE LION</t>
  </si>
  <si>
    <t>ELECTION</t>
  </si>
  <si>
    <t xml:space="preserve">PURCHASE OF WHITE LION £280,000, SOLICITOR COSTS, £4,301,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</si>
</sst>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6" fontId="0" fillId="38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selection activeCell="F26" sqref="F26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2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9"/>
    </row>
    <row r="2" spans="1:13" ht="15.75">
      <c r="A2" s="29" t="s">
        <v>17</v>
      </c>
      <c r="B2" s="24"/>
      <c r="C2" s="37" t="s">
        <v>31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32</v>
      </c>
      <c r="L3" s="9"/>
    </row>
    <row r="4" ht="14.25">
      <c r="A4" s="1" t="s">
        <v>29</v>
      </c>
    </row>
    <row r="5" spans="1:13" ht="99" customHeight="1">
      <c r="A5" s="49" t="s">
        <v>30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33</v>
      </c>
      <c r="E8" s="27"/>
      <c r="F8" s="38" t="s">
        <v>34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27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14186</v>
      </c>
      <c r="F11" s="8">
        <v>291140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14861</v>
      </c>
      <c r="F13" s="8">
        <v>14861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52.5" customHeight="1" thickBot="1">
      <c r="A15" s="44" t="s">
        <v>3</v>
      </c>
      <c r="B15" s="44"/>
      <c r="C15" s="44"/>
      <c r="D15" s="8">
        <v>574058</v>
      </c>
      <c r="F15" s="8">
        <v>2216</v>
      </c>
      <c r="G15" s="5">
        <f>F15-D15</f>
        <v>-571842</v>
      </c>
      <c r="H15" s="6">
        <f>IF((D15&gt;F15),(D15-F15)/D15,IF(D15&lt;F15,-(D15-F15)/D15,IF(D15=F15,0)))</f>
        <v>0.9961397628811026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 t="s">
        <v>35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10225</v>
      </c>
      <c r="F17" s="8">
        <v>8933</v>
      </c>
      <c r="G17" s="5">
        <f>F17-D17</f>
        <v>-1292</v>
      </c>
      <c r="H17" s="6">
        <f>IF((D17&gt;F17),(D17-F17)/D17,IF(D17&lt;F17,-(D17-F17)/D17,IF(D17=F17,0)))</f>
        <v>0.12635696821515893</v>
      </c>
      <c r="I17" s="3">
        <f>IF(D17-F17&lt;200,0,IF(D17-F17&gt;200,1,IF(D17-F17=200,1)))</f>
        <v>1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24937</v>
      </c>
      <c r="G19" s="5">
        <f>F19-D19</f>
        <v>24937</v>
      </c>
      <c r="H19" s="6" t="e">
        <f>IF((D19&gt;F19),(D19-F19)/D19,IF(D19&lt;F19,-(D19-F19)/D19,IF(D19=F19,0)))</f>
        <v>#DIV/0!</v>
      </c>
      <c r="I19" s="3">
        <f>IF(D19-F19&lt;200,0,IF(D19-F19&gt;200,1,IF(D19-F19=200,1)))</f>
        <v>0</v>
      </c>
      <c r="J19" s="3">
        <f>IF(F19-D19&lt;200,0,IF(F19-D19&gt;200,1,IF(F19-D19=200,1)))</f>
        <v>1</v>
      </c>
      <c r="K19" s="4" t="e">
        <f>IF(H19&lt;0.15,0,IF(H19&gt;0.15,1,IF(H19=0.15,1)))</f>
        <v>#DIV/0!</v>
      </c>
      <c r="L19" s="4" t="e">
        <f>IF((H19&lt;15%)*AND(G19&lt;100000),"NO","YES")</f>
        <v>#DIV/0!</v>
      </c>
      <c r="M19" s="10" t="s">
        <v>36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33.75" customHeight="1" thickBot="1">
      <c r="A21" s="44" t="s">
        <v>21</v>
      </c>
      <c r="B21" s="44"/>
      <c r="C21" s="44"/>
      <c r="D21" s="8">
        <v>301740</v>
      </c>
      <c r="F21" s="8">
        <v>17439</v>
      </c>
      <c r="G21" s="5">
        <f>F21-D21</f>
        <v>-284301</v>
      </c>
      <c r="H21" s="6">
        <f>IF((D21&gt;F21),(D21-F21)/D21,IF(D21&lt;F21,-(D21-F21)/D21,IF(D21=F21,0)))</f>
        <v>0.9422052097832571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IF((H21&lt;15%)*AND(G21&lt;100000),"NO","YES")</f>
        <v>YES</v>
      </c>
      <c r="M21" s="10" t="s">
        <v>39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291140</v>
      </c>
      <c r="F23" s="2">
        <f>F11+F13+F15-F17-F19-F21</f>
        <v>256908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291140</v>
      </c>
      <c r="F26" s="8">
        <v>256909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504520</v>
      </c>
      <c r="F28" s="8">
        <v>504520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525000</v>
      </c>
      <c r="F30" s="8">
        <v>516640</v>
      </c>
      <c r="G30" s="5">
        <f>F30-D30</f>
        <v>-8360</v>
      </c>
      <c r="H30" s="6">
        <f>IF((D30&gt;F30),(D30-F30)/D30,IF(D30&lt;F30,-(D30-F30)/D30,IF(D30=F30,0)))</f>
        <v>0.015923809523809524</v>
      </c>
      <c r="I30" s="3">
        <f>IF(D30-F30&lt;100,0,IF(D30-F30&gt;100,1,IF(D30-F30=100,1)))</f>
        <v>1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B9" sqref="B9:B13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28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37</v>
      </c>
      <c r="D7" s="51">
        <v>254000</v>
      </c>
    </row>
    <row r="8" spans="2:4" ht="15" customHeight="1">
      <c r="B8" s="34" t="s">
        <v>38</v>
      </c>
      <c r="D8" s="51">
        <v>2908</v>
      </c>
    </row>
    <row r="9" spans="2:4" ht="15">
      <c r="B9" s="34"/>
      <c r="D9" s="34"/>
    </row>
    <row r="10" spans="2:4" ht="15">
      <c r="B10" s="34"/>
      <c r="D10" s="34"/>
    </row>
    <row r="11" spans="2:4" ht="15">
      <c r="B11" s="34"/>
      <c r="D11" s="34"/>
    </row>
    <row r="12" spans="2:4" ht="15">
      <c r="B12" s="34"/>
      <c r="D12" s="34"/>
    </row>
    <row r="13" spans="2:4" ht="15">
      <c r="B13" s="34"/>
      <c r="D13" s="34"/>
    </row>
    <row r="14" ht="15">
      <c r="E14" s="33">
        <f>SUM(D7:D13)</f>
        <v>256908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256908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Pailton Parish Clerk</cp:lastModifiedBy>
  <cp:lastPrinted>2021-05-25T10:29:00Z</cp:lastPrinted>
  <dcterms:created xsi:type="dcterms:W3CDTF">2012-07-11T10:01:28Z</dcterms:created>
  <dcterms:modified xsi:type="dcterms:W3CDTF">2021-05-25T10:29:17Z</dcterms:modified>
  <cp:category/>
  <cp:version/>
  <cp:contentType/>
  <cp:contentStatus/>
</cp:coreProperties>
</file>